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codeName="ThisWorkbook"/>
  <mc:AlternateContent xmlns:mc="http://schemas.openxmlformats.org/markup-compatibility/2006">
    <mc:Choice Requires="x15">
      <x15ac:absPath xmlns:x15ac="http://schemas.microsoft.com/office/spreadsheetml/2010/11/ac" url="F:\Dev\3DOS_DesignDocumnet\10.テーブル定義書\"/>
    </mc:Choice>
  </mc:AlternateContent>
  <xr:revisionPtr revIDLastSave="0" documentId="13_ncr:1_{D8AC0907-5BBF-4F87-BCE4-229430389559}" xr6:coauthVersionLast="47" xr6:coauthVersionMax="47" xr10:uidLastSave="{00000000-0000-0000-0000-000000000000}"/>
  <bookViews>
    <workbookView xWindow="1368" yWindow="3396" windowWidth="30972" windowHeight="12216" tabRatio="842" activeTab="2" xr2:uid="{00000000-000D-0000-FFFF-FFFF00000000}"/>
  </bookViews>
  <sheets>
    <sheet name="更新履歴" sheetId="15" r:id="rId1"/>
    <sheet name="マージ" sheetId="94" r:id="rId2"/>
    <sheet name="マッピング表の確認" sheetId="95" r:id="rId3"/>
    <sheet name="修正依頼" sheetId="96" r:id="rId4"/>
    <sheet name="VKIRIMS" sheetId="107" r:id="rId5"/>
    <sheet name="ＥＲ図・ＳＱＬ" sheetId="16" r:id="rId6"/>
    <sheet name="←" sheetId="32" r:id="rId7"/>
    <sheet name="VKIRIMS(移行元)" sheetId="106" r:id="rId8"/>
    <sheet name="VKIRIMS(移行元)_Step1" sheetId="108" r:id="rId9"/>
  </sheets>
  <definedNames>
    <definedName name="_xlnm._FilterDatabase" localSheetId="1" hidden="1">マージ!$A$1:$X$65506</definedName>
    <definedName name="_Regression_X" localSheetId="3" hidden="1">#REF!</definedName>
    <definedName name="_Regression_X" hidden="1">#REF!</definedName>
    <definedName name="③梱包サイズ付与" localSheetId="3">#REF!</definedName>
    <definedName name="③梱包サイズ付与">#REF!</definedName>
    <definedName name="a" localSheetId="6" hidden="1">{#N/A,#N/A,FALSE,"表一覧"}</definedName>
    <definedName name="a" localSheetId="4" hidden="1">{#N/A,#N/A,FALSE,"表一覧"}</definedName>
    <definedName name="A" localSheetId="7">{#N/A,#N/A,FALSE,"表一覧"}</definedName>
    <definedName name="A" localSheetId="8">{#N/A,#N/A,FALSE,"表一覧"}</definedName>
    <definedName name="A" localSheetId="1">{#N/A,#N/A,FALSE,"表一覧"}</definedName>
    <definedName name="A" localSheetId="2">{#N/A,#N/A,FALSE,"表一覧"}</definedName>
    <definedName name="A" localSheetId="3">{#N/A,#N/A,FALSE,"表一覧"}</definedName>
    <definedName name="A">{#N/A,#N/A,FALSE,"表一覧"}</definedName>
    <definedName name="aaa" localSheetId="6" hidden="1">{#N/A,#N/A,FALSE,"表一覧"}</definedName>
    <definedName name="aaa" localSheetId="4" hidden="1">{#N/A,#N/A,FALSE,"表一覧"}</definedName>
    <definedName name="aaa" localSheetId="7" hidden="1">{#N/A,#N/A,FALSE,"表一覧"}</definedName>
    <definedName name="aaa" localSheetId="8" hidden="1">{#N/A,#N/A,FALSE,"表一覧"}</definedName>
    <definedName name="aaa" localSheetId="1" hidden="1">{#N/A,#N/A,FALSE,"表一覧"}</definedName>
    <definedName name="aaa" localSheetId="2" hidden="1">{#N/A,#N/A,FALSE,"表一覧"}</definedName>
    <definedName name="aaa" localSheetId="3" hidden="1">{#N/A,#N/A,FALSE,"表一覧"}</definedName>
    <definedName name="aaa" hidden="1">{#N/A,#N/A,FALSE,"表一覧"}</definedName>
    <definedName name="AAAAAAAAAAAAAAAAAAAAAAAAAAAAAAA" localSheetId="3" hidden="1">#REF!</definedName>
    <definedName name="AAAAAAAAAAAAAAAAAAAAAAAAAAAAAAA" hidden="1">#REF!</definedName>
    <definedName name="asef">#N/A</definedName>
    <definedName name="B" localSheetId="3">#REF!</definedName>
    <definedName name="B">#REF!</definedName>
    <definedName name="B1L" localSheetId="3">#REF!</definedName>
    <definedName name="B1L">#REF!</definedName>
    <definedName name="Ｂ自入金比率" localSheetId="3">#REF!</definedName>
    <definedName name="Ｂ自入金比率">#REF!</definedName>
    <definedName name="COUNT" localSheetId="3">#REF!</definedName>
    <definedName name="COUNT">#REF!</definedName>
    <definedName name="CST_001" localSheetId="3">#REF!</definedName>
    <definedName name="CST_001">#REF!</definedName>
    <definedName name="CST_002" localSheetId="3">#REF!</definedName>
    <definedName name="CST_002">#REF!</definedName>
    <definedName name="CST_003" localSheetId="3">#REF!</definedName>
    <definedName name="CST_003">#REF!</definedName>
    <definedName name="CST_004" localSheetId="3">#REF!</definedName>
    <definedName name="CST_004">#REF!</definedName>
    <definedName name="CST_005" localSheetId="3">#REF!</definedName>
    <definedName name="CST_005">#REF!</definedName>
    <definedName name="DATA" localSheetId="3">#REF!</definedName>
    <definedName name="DATA">#REF!</definedName>
    <definedName name="DATA2" localSheetId="3">#REF!</definedName>
    <definedName name="DATA2">#REF!</definedName>
    <definedName name="_xlnm.Database" localSheetId="3">#REF!</definedName>
    <definedName name="_xlnm.Database">#REF!</definedName>
    <definedName name="DC_001" localSheetId="3">#REF!</definedName>
    <definedName name="DC_001">#REF!</definedName>
    <definedName name="DC_002" localSheetId="3">#REF!</definedName>
    <definedName name="DC_002">#REF!</definedName>
    <definedName name="DC_003" localSheetId="3">#REF!</definedName>
    <definedName name="DC_003">#REF!</definedName>
    <definedName name="DC_004" localSheetId="3">#REF!</definedName>
    <definedName name="DC_004">#REF!</definedName>
    <definedName name="DC_005" localSheetId="3">#REF!</definedName>
    <definedName name="DC_005">#REF!</definedName>
    <definedName name="DC_006" localSheetId="3">#REF!</definedName>
    <definedName name="DC_006">#REF!</definedName>
    <definedName name="DC_007" localSheetId="3">#REF!</definedName>
    <definedName name="DC_007">#REF!</definedName>
    <definedName name="DC_008" localSheetId="3">#REF!</definedName>
    <definedName name="DC_008">#REF!</definedName>
    <definedName name="DC_009" localSheetId="3">#REF!</definedName>
    <definedName name="DC_009">#REF!</definedName>
    <definedName name="DC_010" localSheetId="3">#REF!</definedName>
    <definedName name="DC_010">#REF!</definedName>
    <definedName name="DC_011" localSheetId="3">#REF!</definedName>
    <definedName name="DC_011">#REF!</definedName>
    <definedName name="DC_012" localSheetId="3">#REF!</definedName>
    <definedName name="DC_012">#REF!</definedName>
    <definedName name="DC_013" localSheetId="3">#REF!</definedName>
    <definedName name="DC_013">#REF!</definedName>
    <definedName name="DC_014" localSheetId="3">#REF!</definedName>
    <definedName name="DC_014">#REF!</definedName>
    <definedName name="DC_015" localSheetId="3">#REF!</definedName>
    <definedName name="DC_015">#REF!</definedName>
    <definedName name="DC_016" localSheetId="3">#REF!</definedName>
    <definedName name="DC_016">#REF!</definedName>
    <definedName name="DC_017" localSheetId="3">#REF!</definedName>
    <definedName name="DC_017">#REF!</definedName>
    <definedName name="DC_018" localSheetId="3">#REF!</definedName>
    <definedName name="DC_018">#REF!</definedName>
    <definedName name="DC_019" localSheetId="3">#REF!</definedName>
    <definedName name="DC_019">#REF!</definedName>
    <definedName name="DC_020" localSheetId="3">#REF!</definedName>
    <definedName name="DC_020">#REF!</definedName>
    <definedName name="DC_021" localSheetId="3">#REF!</definedName>
    <definedName name="DC_021">#REF!</definedName>
    <definedName name="DC_022" localSheetId="3">#REF!</definedName>
    <definedName name="DC_022">#REF!</definedName>
    <definedName name="DC_023" localSheetId="3">#REF!</definedName>
    <definedName name="DC_023">#REF!</definedName>
    <definedName name="DC_024" localSheetId="3">#REF!</definedName>
    <definedName name="DC_024">#REF!</definedName>
    <definedName name="DC_025" localSheetId="3">#REF!</definedName>
    <definedName name="DC_025">#REF!</definedName>
    <definedName name="DC_050" localSheetId="3">#REF!</definedName>
    <definedName name="DC_050">#REF!</definedName>
    <definedName name="DC_051" localSheetId="3">#REF!</definedName>
    <definedName name="DC_051">#REF!</definedName>
    <definedName name="DC_052" localSheetId="3">#REF!</definedName>
    <definedName name="DC_052">#REF!</definedName>
    <definedName name="DC_053" localSheetId="3">#REF!</definedName>
    <definedName name="DC_053">#REF!</definedName>
    <definedName name="DC_054" localSheetId="3">#REF!</definedName>
    <definedName name="DC_054">#REF!</definedName>
    <definedName name="DC_055" localSheetId="3">#REF!</definedName>
    <definedName name="DC_055">#REF!</definedName>
    <definedName name="DC_056" localSheetId="3">#REF!</definedName>
    <definedName name="DC_056">#REF!</definedName>
    <definedName name="DC_HONBUN01" localSheetId="3">#REF!</definedName>
    <definedName name="DC_HONBUN01">#REF!</definedName>
    <definedName name="DC_HONBUN02" localSheetId="3">#REF!</definedName>
    <definedName name="DC_HONBUN02">#REF!</definedName>
    <definedName name="DC_HONBUN03" localSheetId="3">#REF!</definedName>
    <definedName name="DC_HONBUN03">#REF!</definedName>
    <definedName name="DC_HONBUN04" localSheetId="3">#REF!</definedName>
    <definedName name="DC_HONBUN04">#REF!</definedName>
    <definedName name="DC_HONBUN05" localSheetId="3">#REF!</definedName>
    <definedName name="DC_HONBUN05">#REF!</definedName>
    <definedName name="DC_HONBUN06" localSheetId="3">#REF!</definedName>
    <definedName name="DC_HONBUN06">#REF!</definedName>
    <definedName name="DC_HONBUN07" localSheetId="3">#REF!</definedName>
    <definedName name="DC_HONBUN07">#REF!</definedName>
    <definedName name="DC_HONBUN08" localSheetId="3">#REF!</definedName>
    <definedName name="DC_HONBUN08">#REF!</definedName>
    <definedName name="DC_HONBUN09" localSheetId="3">#REF!</definedName>
    <definedName name="DC_HONBUN09">#REF!</definedName>
    <definedName name="DC_HONBUN10" localSheetId="3">#REF!</definedName>
    <definedName name="DC_HONBUN10">#REF!</definedName>
    <definedName name="DC_HONBUN11" localSheetId="3">#REF!</definedName>
    <definedName name="DC_HONBUN11">#REF!</definedName>
    <definedName name="DC_HONBUN12" localSheetId="3">#REF!</definedName>
    <definedName name="DC_HONBUN12">#REF!</definedName>
    <definedName name="DC_HONBUN13" localSheetId="3">#REF!</definedName>
    <definedName name="DC_HONBUN13">#REF!</definedName>
    <definedName name="DC_HONBUN14" localSheetId="3">#REF!</definedName>
    <definedName name="DC_HONBUN14">#REF!</definedName>
    <definedName name="DC_HONBUN15" localSheetId="3">#REF!</definedName>
    <definedName name="DC_HONBUN15">#REF!</definedName>
    <definedName name="DC_KESSAI01" localSheetId="3">#REF!</definedName>
    <definedName name="DC_KESSAI01">#REF!</definedName>
    <definedName name="DC_KESSAI02" localSheetId="3">#REF!</definedName>
    <definedName name="DC_KESSAI02">#REF!</definedName>
    <definedName name="DC_KESSAI03" localSheetId="3">#REF!</definedName>
    <definedName name="DC_KESSAI03">#REF!</definedName>
    <definedName name="DC_KESSAI04" localSheetId="3">#REF!</definedName>
    <definedName name="DC_KESSAI04">#REF!</definedName>
    <definedName name="DC_KESSAI05" localSheetId="3">#REF!</definedName>
    <definedName name="DC_KESSAI05">#REF!</definedName>
    <definedName name="DC_KESSAI06" localSheetId="3">#REF!</definedName>
    <definedName name="DC_KESSAI06">#REF!</definedName>
    <definedName name="DC_KESSAI07" localSheetId="3">#REF!</definedName>
    <definedName name="DC_KESSAI07">#REF!</definedName>
    <definedName name="DC_KESSAI08" localSheetId="3">#REF!</definedName>
    <definedName name="DC_KESSAI08">#REF!</definedName>
    <definedName name="DC_KESSAI09" localSheetId="3">#REF!</definedName>
    <definedName name="DC_KESSAI09">#REF!</definedName>
    <definedName name="DC_KESSAI10" localSheetId="3">#REF!</definedName>
    <definedName name="DC_KESSAI10">#REF!</definedName>
    <definedName name="ＤＦ検索" localSheetId="3">#REF!</definedName>
    <definedName name="ＤＦ検索">#REF!</definedName>
    <definedName name="Dlog_bk_prj_id">"エディット 12"</definedName>
    <definedName name="Dlog_bk_prj_name">"エディット 13"</definedName>
    <definedName name="Dlog_bk_sht_id">"エディット 14"</definedName>
    <definedName name="Dlog_sh_sht_name">"ドロップ 95"</definedName>
    <definedName name="ＤＭ送付回数" localSheetId="3">#REF!</definedName>
    <definedName name="ＤＭ送付回数">#REF!</definedName>
    <definedName name="ＤＭ送付履歴保管年数" localSheetId="3">#REF!</definedName>
    <definedName name="ＤＭ送付履歴保管年数">#REF!</definedName>
    <definedName name="ＤＭ送付率" localSheetId="3">#REF!</definedName>
    <definedName name="ＤＭ送付率">#REF!</definedName>
    <definedName name="DS" localSheetId="3">#REF!</definedName>
    <definedName name="DS">#REF!</definedName>
    <definedName name="DS_ID" localSheetId="3">#REF!</definedName>
    <definedName name="DS_ID">#REF!</definedName>
    <definedName name="DS_ID2" localSheetId="3">#REF!</definedName>
    <definedName name="DS_ID2">#REF!</definedName>
    <definedName name="ED" localSheetId="3">#REF!</definedName>
    <definedName name="ED">#REF!</definedName>
    <definedName name="ffff" localSheetId="3">#REF!</definedName>
    <definedName name="ffff">#REF!</definedName>
    <definedName name="ID" localSheetId="3">#REF!</definedName>
    <definedName name="ID">#REF!</definedName>
    <definedName name="ＩＨ" localSheetId="3">#REF!</definedName>
    <definedName name="ＩＨ">#REF!</definedName>
    <definedName name="IMP" localSheetId="3">#REF!</definedName>
    <definedName name="IMP">#REF!</definedName>
    <definedName name="ITB" localSheetId="3">#REF!</definedName>
    <definedName name="ITB">#REF!</definedName>
    <definedName name="Ｉホ" localSheetId="3">#REF!</definedName>
    <definedName name="Ｉホ">#REF!</definedName>
    <definedName name="KA" localSheetId="3">#REF!</definedName>
    <definedName name="KA">#REF!</definedName>
    <definedName name="KM_1001" localSheetId="3">#REF!</definedName>
    <definedName name="KM_1001">#REF!</definedName>
    <definedName name="KM_1002" localSheetId="3">#REF!</definedName>
    <definedName name="KM_1002">#REF!</definedName>
    <definedName name="KM_1003" localSheetId="3">#REF!</definedName>
    <definedName name="KM_1003">#REF!</definedName>
    <definedName name="KM_1004" localSheetId="3">#REF!</definedName>
    <definedName name="KM_1004">#REF!</definedName>
    <definedName name="KM_1005" localSheetId="3">#REF!</definedName>
    <definedName name="KM_1005">#REF!</definedName>
    <definedName name="KM_1006" localSheetId="3">#REF!</definedName>
    <definedName name="KM_1006">#REF!</definedName>
    <definedName name="KM_1007" localSheetId="3">#REF!</definedName>
    <definedName name="KM_1007">#REF!</definedName>
    <definedName name="KM_1008" localSheetId="3">#REF!</definedName>
    <definedName name="KM_1008">#REF!</definedName>
    <definedName name="KM_1009" localSheetId="3">#REF!</definedName>
    <definedName name="KM_1009">#REF!</definedName>
    <definedName name="KM_1010" localSheetId="3">#REF!</definedName>
    <definedName name="KM_1010">#REF!</definedName>
    <definedName name="KM_1011" localSheetId="3">#REF!</definedName>
    <definedName name="KM_1011">#REF!</definedName>
    <definedName name="KM_1012" localSheetId="3">#REF!</definedName>
    <definedName name="KM_1012">#REF!</definedName>
    <definedName name="KS_1001" localSheetId="3">#REF!</definedName>
    <definedName name="KS_1001">#REF!</definedName>
    <definedName name="KS_1002" localSheetId="3">#REF!</definedName>
    <definedName name="KS_1002">#REF!</definedName>
    <definedName name="KS_1003" localSheetId="3">#REF!</definedName>
    <definedName name="KS_1003">#REF!</definedName>
    <definedName name="KS_1004" localSheetId="3">#REF!</definedName>
    <definedName name="KS_1004">#REF!</definedName>
    <definedName name="KS_1005" localSheetId="3">#REF!</definedName>
    <definedName name="KS_1005">#REF!</definedName>
    <definedName name="KS_1006" localSheetId="3">#REF!</definedName>
    <definedName name="KS_1006">#REF!</definedName>
    <definedName name="KS_1007" localSheetId="3">#REF!</definedName>
    <definedName name="KS_1007">#REF!</definedName>
    <definedName name="KS_1008" localSheetId="3">#REF!</definedName>
    <definedName name="KS_1008">#REF!</definedName>
    <definedName name="KS_1009" localSheetId="3">#REF!</definedName>
    <definedName name="KS_1009">#REF!</definedName>
    <definedName name="KS_1010" localSheetId="3">#REF!</definedName>
    <definedName name="KS_1010">#REF!</definedName>
    <definedName name="KS_1011" localSheetId="3">#REF!</definedName>
    <definedName name="KS_1011">#REF!</definedName>
    <definedName name="KS_1012" localSheetId="3">#REF!</definedName>
    <definedName name="KS_1012">#REF!</definedName>
    <definedName name="KY_1001" localSheetId="3">#REF!</definedName>
    <definedName name="KY_1001">#REF!</definedName>
    <definedName name="KY_1002" localSheetId="3">#REF!</definedName>
    <definedName name="KY_1002">#REF!</definedName>
    <definedName name="KY_1003" localSheetId="3">#REF!</definedName>
    <definedName name="KY_1003">#REF!</definedName>
    <definedName name="KY_1004" localSheetId="3">#REF!</definedName>
    <definedName name="KY_1004">#REF!</definedName>
    <definedName name="KY_1005" localSheetId="3">#REF!</definedName>
    <definedName name="KY_1005">#REF!</definedName>
    <definedName name="KY_1006" localSheetId="3">#REF!</definedName>
    <definedName name="KY_1006">#REF!</definedName>
    <definedName name="KY_1007" localSheetId="3">#REF!</definedName>
    <definedName name="KY_1007">#REF!</definedName>
    <definedName name="KY_1008" localSheetId="3">#REF!</definedName>
    <definedName name="KY_1008">#REF!</definedName>
    <definedName name="KY_1009" localSheetId="3">#REF!</definedName>
    <definedName name="KY_1009">#REF!</definedName>
    <definedName name="KY_1010" localSheetId="3">#REF!</definedName>
    <definedName name="KY_1010">#REF!</definedName>
    <definedName name="KY_1011" localSheetId="3">#REF!</definedName>
    <definedName name="KY_1011">#REF!</definedName>
    <definedName name="KY_1012" localSheetId="3">#REF!</definedName>
    <definedName name="KY_1012">#REF!</definedName>
    <definedName name="KYO_1001" localSheetId="3">#REF!</definedName>
    <definedName name="KYO_1001">#REF!</definedName>
    <definedName name="KYO_1002" localSheetId="3">#REF!</definedName>
    <definedName name="KYO_1002">#REF!</definedName>
    <definedName name="KYO_1003" localSheetId="3">#REF!</definedName>
    <definedName name="KYO_1003">#REF!</definedName>
    <definedName name="KYO_1004" localSheetId="3">#REF!</definedName>
    <definedName name="KYO_1004">#REF!</definedName>
    <definedName name="KYO_1005" localSheetId="3">#REF!</definedName>
    <definedName name="KYO_1005">#REF!</definedName>
    <definedName name="KYO_1006" localSheetId="3">#REF!</definedName>
    <definedName name="KYO_1006">#REF!</definedName>
    <definedName name="KYO_1007" localSheetId="3">#REF!</definedName>
    <definedName name="KYO_1007">#REF!</definedName>
    <definedName name="KYO_1008" localSheetId="3">#REF!</definedName>
    <definedName name="KYO_1008">#REF!</definedName>
    <definedName name="KYO_1009" localSheetId="3">#REF!</definedName>
    <definedName name="KYO_1009">#REF!</definedName>
    <definedName name="KYO_1010" localSheetId="3">#REF!</definedName>
    <definedName name="KYO_1010">#REF!</definedName>
    <definedName name="KYO_1011" localSheetId="3">#REF!</definedName>
    <definedName name="KYO_1011">#REF!</definedName>
    <definedName name="KYO_1012" localSheetId="3">#REF!</definedName>
    <definedName name="KYO_1012">#REF!</definedName>
    <definedName name="Ｋ日別入荷メーカ数" localSheetId="3">#REF!</definedName>
    <definedName name="Ｋ日別入荷メーカ数">#REF!</definedName>
    <definedName name="ＬＨ" localSheetId="3">#REF!</definedName>
    <definedName name="ＬＨ">#REF!</definedName>
    <definedName name="ＬサＨ" localSheetId="3">#REF!</definedName>
    <definedName name="ＬサＨ">#REF!</definedName>
    <definedName name="Ｌサホ" localSheetId="3">#REF!</definedName>
    <definedName name="Ｌサホ">#REF!</definedName>
    <definedName name="ＬニＨ" localSheetId="3">#REF!</definedName>
    <definedName name="ＬニＨ">#REF!</definedName>
    <definedName name="Ｌニホ" localSheetId="3">#REF!</definedName>
    <definedName name="Ｌニホ">#REF!</definedName>
    <definedName name="Ｌホ" localSheetId="3">#REF!</definedName>
    <definedName name="Ｌホ">#REF!</definedName>
    <definedName name="message" localSheetId="3">#REF!</definedName>
    <definedName name="message">#REF!</definedName>
    <definedName name="ＭＨ" localSheetId="3">#REF!</definedName>
    <definedName name="ＭＨ">#REF!</definedName>
    <definedName name="Ｍホ" localSheetId="3">#REF!</definedName>
    <definedName name="Ｍホ">#REF!</definedName>
    <definedName name="ＯＨ" localSheetId="3">#REF!</definedName>
    <definedName name="ＯＨ">#REF!</definedName>
    <definedName name="Ｏホ" localSheetId="3">#REF!</definedName>
    <definedName name="Ｏホ">#REF!</definedName>
    <definedName name="ＰＧ単価">1296/20</definedName>
    <definedName name="_xlnm.Print_Area" localSheetId="5">ＥＲ図・ＳＱＬ!$A$1:$BO$49</definedName>
    <definedName name="_xlnm.Print_Area" localSheetId="3">#REF!</definedName>
    <definedName name="_xlnm.Print_Area">#REF!</definedName>
    <definedName name="PRINT_AREA_MI1" localSheetId="3">#REF!</definedName>
    <definedName name="PRINT_AREA_MI1">#REF!</definedName>
    <definedName name="_xlnm.Print_Titles" localSheetId="4">VKIRIMS!$1:$8</definedName>
    <definedName name="_xlnm.Print_Titles" localSheetId="7">'VKIRIMS(移行元)'!$1:$6</definedName>
    <definedName name="_xlnm.Print_Titles" localSheetId="8">'VKIRIMS(移行元)_Step1'!$1:$6</definedName>
    <definedName name="_xlnm.Print_Titles">#N/A</definedName>
    <definedName name="qty" localSheetId="3">#REF!</definedName>
    <definedName name="qty">#REF!</definedName>
    <definedName name="Ｑ出庫行数別集計" localSheetId="3">#REF!</definedName>
    <definedName name="Ｑ出庫行数別集計">#REF!</definedName>
    <definedName name="RD" localSheetId="3">#REF!</definedName>
    <definedName name="RD">#REF!</definedName>
    <definedName name="ＳＥ単価">1879/20</definedName>
    <definedName name="sss" localSheetId="3">#REF!</definedName>
    <definedName name="sss">#REF!</definedName>
    <definedName name="ST" localSheetId="3">#REF!</definedName>
    <definedName name="ST">#REF!</definedName>
    <definedName name="ＳＴＳＳ" localSheetId="3">#REF!</definedName>
    <definedName name="ＳＴＳＳ">#REF!</definedName>
    <definedName name="TEST" localSheetId="3" hidden="1">#REF!</definedName>
    <definedName name="TEST" hidden="1">#REF!</definedName>
    <definedName name="UH" localSheetId="3">#REF!</definedName>
    <definedName name="UH">#REF!</definedName>
    <definedName name="upsarea" localSheetId="3">#REF!</definedName>
    <definedName name="upsarea">#REF!</definedName>
    <definedName name="upsno" localSheetId="3">#REF!</definedName>
    <definedName name="upsno">#REF!</definedName>
    <definedName name="UPSQTY" localSheetId="3">#REF!</definedName>
    <definedName name="UPSQTY">#REF!</definedName>
    <definedName name="WK_BUN_NO" localSheetId="3">#REF!</definedName>
    <definedName name="WK_BUN_NO">#REF!</definedName>
    <definedName name="wrn.仕様書表紙." localSheetId="6" hidden="1">{#N/A,#N/A,FALSE,"表一覧"}</definedName>
    <definedName name="wrn.仕様書表紙." localSheetId="4" hidden="1">{#N/A,#N/A,FALSE,"表一覧"}</definedName>
    <definedName name="wrn.仕様書表紙." localSheetId="7" hidden="1">{#N/A,#N/A,FALSE,"表一覧"}</definedName>
    <definedName name="wrn.仕様書表紙." localSheetId="8" hidden="1">{#N/A,#N/A,FALSE,"表一覧"}</definedName>
    <definedName name="wrn.仕様書表紙." localSheetId="1" hidden="1">{#N/A,#N/A,FALSE,"表一覧"}</definedName>
    <definedName name="wrn.仕様書表紙." localSheetId="2" hidden="1">{#N/A,#N/A,FALSE,"表一覧"}</definedName>
    <definedName name="wrn.仕様書表紙." localSheetId="3" hidden="1">{#N/A,#N/A,FALSE,"表一覧"}</definedName>
    <definedName name="wrn.仕様書表紙." hidden="1">{#N/A,#N/A,FALSE,"表一覧"}</definedName>
    <definedName name="wrn.仕様書表紙1" localSheetId="6" hidden="1">{#N/A,#N/A,FALSE,"表一覧"}</definedName>
    <definedName name="wrn.仕様書表紙1" localSheetId="4" hidden="1">{#N/A,#N/A,FALSE,"表一覧"}</definedName>
    <definedName name="wrn.仕様書表紙1" localSheetId="7" hidden="1">{#N/A,#N/A,FALSE,"表一覧"}</definedName>
    <definedName name="wrn.仕様書表紙1" localSheetId="8" hidden="1">{#N/A,#N/A,FALSE,"表一覧"}</definedName>
    <definedName name="wrn.仕様書表紙1" localSheetId="1" hidden="1">{#N/A,#N/A,FALSE,"表一覧"}</definedName>
    <definedName name="wrn.仕様書表紙1" localSheetId="2" hidden="1">{#N/A,#N/A,FALSE,"表一覧"}</definedName>
    <definedName name="wrn.仕様書表紙1" localSheetId="3" hidden="1">{#N/A,#N/A,FALSE,"表一覧"}</definedName>
    <definedName name="wrn.仕様書表紙1" hidden="1">{#N/A,#N/A,FALSE,"表一覧"}</definedName>
    <definedName name="あ" localSheetId="6" hidden="1">{#N/A,#N/A,FALSE,"表一覧"}</definedName>
    <definedName name="あ" localSheetId="4" hidden="1">{#N/A,#N/A,FALSE,"表一覧"}</definedName>
    <definedName name="あ" localSheetId="7" hidden="1">{#N/A,#N/A,FALSE,"表一覧"}</definedName>
    <definedName name="あ" localSheetId="8" hidden="1">{#N/A,#N/A,FALSE,"表一覧"}</definedName>
    <definedName name="あ" localSheetId="1" hidden="1">{#N/A,#N/A,FALSE,"表一覧"}</definedName>
    <definedName name="あ" localSheetId="2" hidden="1">{#N/A,#N/A,FALSE,"表一覧"}</definedName>
    <definedName name="あ" localSheetId="3" hidden="1">{#N/A,#N/A,FALSE,"表一覧"}</definedName>
    <definedName name="あ" hidden="1">{#N/A,#N/A,FALSE,"表一覧"}</definedName>
    <definedName name="あ1" localSheetId="6" hidden="1">{#N/A,#N/A,FALSE,"表一覧"}</definedName>
    <definedName name="あ1" localSheetId="4" hidden="1">{#N/A,#N/A,FALSE,"表一覧"}</definedName>
    <definedName name="あ1" localSheetId="7" hidden="1">{#N/A,#N/A,FALSE,"表一覧"}</definedName>
    <definedName name="あ1" localSheetId="8" hidden="1">{#N/A,#N/A,FALSE,"表一覧"}</definedName>
    <definedName name="あ1" localSheetId="1" hidden="1">{#N/A,#N/A,FALSE,"表一覧"}</definedName>
    <definedName name="あ1" localSheetId="2" hidden="1">{#N/A,#N/A,FALSE,"表一覧"}</definedName>
    <definedName name="あ1" localSheetId="3" hidden="1">{#N/A,#N/A,FALSE,"表一覧"}</definedName>
    <definedName name="あ1" hidden="1">{#N/A,#N/A,FALSE,"表一覧"}</definedName>
    <definedName name="ああああ" localSheetId="3">#REF!</definedName>
    <definedName name="ああああ">#REF!</definedName>
    <definedName name="い" localSheetId="6" hidden="1">{#N/A,#N/A,FALSE,"表一覧"}</definedName>
    <definedName name="い" localSheetId="4" hidden="1">{#N/A,#N/A,FALSE,"表一覧"}</definedName>
    <definedName name="い" localSheetId="7" hidden="1">{#N/A,#N/A,FALSE,"表一覧"}</definedName>
    <definedName name="い" localSheetId="8" hidden="1">{#N/A,#N/A,FALSE,"表一覧"}</definedName>
    <definedName name="い" localSheetId="1" hidden="1">{#N/A,#N/A,FALSE,"表一覧"}</definedName>
    <definedName name="い" localSheetId="2" hidden="1">{#N/A,#N/A,FALSE,"表一覧"}</definedName>
    <definedName name="い" localSheetId="3" hidden="1">{#N/A,#N/A,FALSE,"表一覧"}</definedName>
    <definedName name="い" hidden="1">{#N/A,#N/A,FALSE,"表一覧"}</definedName>
    <definedName name="カード種類利用件数" localSheetId="3">#REF!</definedName>
    <definedName name="カード種類利用件数">#REF!</definedName>
    <definedName name="カード入金比率" localSheetId="3">#REF!</definedName>
    <definedName name="カード入金比率">#REF!</definedName>
    <definedName name="クＨ" localSheetId="3">#REF!</definedName>
    <definedName name="クＨ">#REF!</definedName>
    <definedName name="クサＨ" localSheetId="3">#REF!</definedName>
    <definedName name="クサＨ">#REF!</definedName>
    <definedName name="クサホ" localSheetId="3">#REF!</definedName>
    <definedName name="クサホ">#REF!</definedName>
    <definedName name="クにＨ" localSheetId="3">#REF!</definedName>
    <definedName name="クにＨ">#REF!</definedName>
    <definedName name="クニホ" localSheetId="3">#REF!</definedName>
    <definedName name="クニホ">#REF!</definedName>
    <definedName name="クホ" localSheetId="3">#REF!</definedName>
    <definedName name="クホ">#REF!</definedName>
    <definedName name="サＨ" localSheetId="3">#REF!</definedName>
    <definedName name="サＨ">#REF!</definedName>
    <definedName name="サホ" localSheetId="3">#REF!</definedName>
    <definedName name="サホ">#REF!</definedName>
    <definedName name="シート選択見だし">"ラベル 5"</definedName>
    <definedName name="システム名" localSheetId="3">#REF!</definedName>
    <definedName name="システム名">#REF!</definedName>
    <definedName name="システム名表" localSheetId="3">#REF!</definedName>
    <definedName name="システム名表">#REF!</definedName>
    <definedName name="ステータス数" localSheetId="3">#REF!</definedName>
    <definedName name="ステータス数">#REF!</definedName>
    <definedName name="チャネル共通率" localSheetId="3">#REF!</definedName>
    <definedName name="チャネル共通率">#REF!</definedName>
    <definedName name="ﾃﾞｰﾀｽﾄｱ名称" localSheetId="3">#REF!</definedName>
    <definedName name="ﾃﾞｰﾀｽﾄｱ名称">#REF!</definedName>
    <definedName name="ﾃﾞｰﾀﾌﾛｰ名称" localSheetId="3">#REF!</definedName>
    <definedName name="ﾃﾞｰﾀﾌﾛｰ名称">#REF!</definedName>
    <definedName name="ハ１" localSheetId="3">#REF!</definedName>
    <definedName name="ハ１">#REF!</definedName>
    <definedName name="は２" localSheetId="3">#REF!</definedName>
    <definedName name="は２">#REF!</definedName>
    <definedName name="ハ２ホ" localSheetId="3">#REF!</definedName>
    <definedName name="ハ２ホ">#REF!</definedName>
    <definedName name="は３" localSheetId="3">#REF!</definedName>
    <definedName name="は３">#REF!</definedName>
    <definedName name="ハサホ" localSheetId="3">#REF!</definedName>
    <definedName name="ハサホ">#REF!</definedName>
    <definedName name="バッチファイル保管日数" localSheetId="3">#REF!</definedName>
    <definedName name="バッチファイル保管日数">#REF!</definedName>
    <definedName name="ハホ" localSheetId="3">#REF!</definedName>
    <definedName name="ハホ">#REF!</definedName>
    <definedName name="フォロー率" localSheetId="3">#REF!</definedName>
    <definedName name="フォロー率">#REF!</definedName>
    <definedName name="ユーザ名" localSheetId="3">#REF!</definedName>
    <definedName name="ユーザ名">#REF!</definedName>
    <definedName name="仮顧客発生数" localSheetId="3">#REF!</definedName>
    <definedName name="仮顧客発生数">#REF!</definedName>
    <definedName name="仮顧客保存月数" localSheetId="3">#REF!</definedName>
    <definedName name="仮顧客保存月数">#REF!</definedName>
    <definedName name="会員STEP" localSheetId="3">#REF!</definedName>
    <definedName name="会員STEP">#REF!</definedName>
    <definedName name="会員数" localSheetId="3">#REF!</definedName>
    <definedName name="会員数">#REF!</definedName>
    <definedName name="会社共通率" localSheetId="3">#REF!</definedName>
    <definedName name="会社共通率">#REF!</definedName>
    <definedName name="完成数" localSheetId="3">#REF!</definedName>
    <definedName name="完成数">#REF!</definedName>
    <definedName name="間整数" localSheetId="3">#REF!</definedName>
    <definedName name="間整数">#REF!</definedName>
    <definedName name="関連表" localSheetId="3" hidden="1">#REF!</definedName>
    <definedName name="関連表" hidden="1">#REF!</definedName>
    <definedName name="機能種別表" localSheetId="3">#REF!</definedName>
    <definedName name="機能種別表">#REF!</definedName>
    <definedName name="原因分類表" localSheetId="3">#REF!</definedName>
    <definedName name="原因分類表">#REF!</definedName>
    <definedName name="顧客メモ発生率" localSheetId="3">#REF!</definedName>
    <definedName name="顧客メモ発生率">#REF!</definedName>
    <definedName name="顧客数" localSheetId="3">#REF!</definedName>
    <definedName name="顧客数">#REF!</definedName>
    <definedName name="顧客変更率" localSheetId="3">#REF!</definedName>
    <definedName name="顧客変更率">#REF!</definedName>
    <definedName name="口座登録率" localSheetId="3">#REF!</definedName>
    <definedName name="口座登録率">#REF!</definedName>
    <definedName name="口座変更率" localSheetId="3">#REF!</definedName>
    <definedName name="口座変更率">#REF!</definedName>
    <definedName name="受注エラー履歴保管月数" localSheetId="3">#REF!</definedName>
    <definedName name="受注エラー履歴保管月数">#REF!</definedName>
    <definedName name="受注エラー率" localSheetId="3">#REF!</definedName>
    <definedName name="受注エラー率">#REF!</definedName>
    <definedName name="受注数" localSheetId="3">#REF!</definedName>
    <definedName name="受注数">#REF!</definedName>
    <definedName name="受注保管月数" localSheetId="3">#REF!</definedName>
    <definedName name="受注保管月数">#REF!</definedName>
    <definedName name="受注明細数" localSheetId="3">#REF!</definedName>
    <definedName name="受注明細数">#REF!</definedName>
    <definedName name="出荷件数" localSheetId="3">#REF!</definedName>
    <definedName name="出荷件数">#REF!</definedName>
    <definedName name="出荷保管月数" localSheetId="3">#REF!</definedName>
    <definedName name="出荷保管月数">#REF!</definedName>
    <definedName name="商品群共通率" localSheetId="3">#REF!</definedName>
    <definedName name="商品群共通率">#REF!</definedName>
    <definedName name="商品数" localSheetId="3">#REF!</definedName>
    <definedName name="商品数">#REF!</definedName>
    <definedName name="請求分割率" localSheetId="3">#REF!</definedName>
    <definedName name="請求分割率">#REF!</definedName>
    <definedName name="設計会社名" localSheetId="3">#REF!</definedName>
    <definedName name="設計会社名">#REF!</definedName>
    <definedName name="設計者名" localSheetId="3">#REF!</definedName>
    <definedName name="設計者名">#REF!</definedName>
    <definedName name="設計部署名" localSheetId="3">#REF!</definedName>
    <definedName name="設計部署名">#REF!</definedName>
    <definedName name="相談件数" localSheetId="3">#REF!</definedName>
    <definedName name="相談件数">#REF!</definedName>
    <definedName name="相談保管月数" localSheetId="3">#REF!</definedName>
    <definedName name="相談保管月数">#REF!</definedName>
    <definedName name="相談明細件数" localSheetId="3">#REF!</definedName>
    <definedName name="相談明細件数">#REF!</definedName>
    <definedName name="代引入金比率" localSheetId="3">#REF!</definedName>
    <definedName name="代引入金比率">#REF!</definedName>
    <definedName name="帳票・画面名称" localSheetId="3">#REF!</definedName>
    <definedName name="帳票・画面名称">#REF!</definedName>
    <definedName name="定期購入者数" localSheetId="3">#REF!</definedName>
    <definedName name="定期購入者数">#REF!</definedName>
    <definedName name="定期購入者明細申込み数" localSheetId="3">#REF!</definedName>
    <definedName name="定期購入者明細申込み数">#REF!</definedName>
    <definedName name="店舗売上件数" localSheetId="3">#REF!</definedName>
    <definedName name="店舗売上件数">#REF!</definedName>
    <definedName name="店舗売上保管月数" localSheetId="3">#REF!</definedName>
    <definedName name="店舗売上保管月数">#REF!</definedName>
    <definedName name="店舗売上明細数" localSheetId="3">#REF!</definedName>
    <definedName name="店舗売上明細数">#REF!</definedName>
    <definedName name="統括Ｐ１１ｉ" localSheetId="3">#REF!</definedName>
    <definedName name="統括Ｐ１１ｉ">#REF!</definedName>
    <definedName name="督促レベルＡ比率" localSheetId="3">#REF!</definedName>
    <definedName name="督促レベルＡ比率">#REF!</definedName>
    <definedName name="督促レベルＥ比率" localSheetId="3">#REF!</definedName>
    <definedName name="督促レベルＥ比率">#REF!</definedName>
    <definedName name="督促停止率" localSheetId="3">#REF!</definedName>
    <definedName name="督促停止率">#REF!</definedName>
    <definedName name="届け先違い率" localSheetId="3">#REF!</definedName>
    <definedName name="届け先違い率">#REF!</definedName>
    <definedName name="入金ファイル保管月数" localSheetId="3">#REF!</definedName>
    <definedName name="入金ファイル保管月数">#REF!</definedName>
    <definedName name="入金経路対外会社数" localSheetId="3">#REF!</definedName>
    <definedName name="入金経路対外会社数">#REF!</definedName>
    <definedName name="入金振替件数" localSheetId="3">#REF!</definedName>
    <definedName name="入金振替件数">#REF!</definedName>
    <definedName name="入金分割率" localSheetId="3">#REF!</definedName>
    <definedName name="入金分割率">#REF!</definedName>
    <definedName name="入出荷ファイル保管月数" localSheetId="3">#REF!</definedName>
    <definedName name="入出荷ファイル保管月数">#REF!</definedName>
    <definedName name="入出荷件数" localSheetId="3">#REF!</definedName>
    <definedName name="入出荷件数">#REF!</definedName>
    <definedName name="発生箇所表" localSheetId="3">#REF!</definedName>
    <definedName name="発生箇所表">#REF!</definedName>
    <definedName name="発生工程表" localSheetId="3">#REF!</definedName>
    <definedName name="発生工程表">#REF!</definedName>
    <definedName name="払込入金比率" localSheetId="3">#REF!</definedName>
    <definedName name="払込入金比率">#REF!</definedName>
    <definedName name="平均購入商品" localSheetId="3">#REF!</definedName>
    <definedName name="平均購入商品">#REF!</definedName>
    <definedName name="返金予約率" localSheetId="3">#REF!</definedName>
    <definedName name="返金予約率">#REF!</definedName>
    <definedName name="返金率" localSheetId="3">#REF!</definedName>
    <definedName name="返金率">#REF!</definedName>
    <definedName name="未顧客相談率" localSheetId="3">#REF!</definedName>
    <definedName name="未顧客相談率">#REF!</definedName>
    <definedName name="明細" localSheetId="3">#REF!</definedName>
    <definedName name="明細">#REF!</definedName>
    <definedName name="目次" localSheetId="3">#REF!</definedName>
    <definedName name="目次">#REF!</definedName>
    <definedName name="問合せ件数" localSheetId="3">#REF!</definedName>
    <definedName name="問合せ件数">#REF!</definedName>
    <definedName name="優先度表" localSheetId="3">#REF!</definedName>
    <definedName name="優先度表">#REF!</definedName>
    <definedName name="郵自入金比率" localSheetId="3">#REF!</definedName>
    <definedName name="郵自入金比率">#REF!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D34" i="106" l="1"/>
  <c r="AD35" i="106"/>
  <c r="AD36" i="106"/>
  <c r="AD37" i="106"/>
  <c r="A36" i="106"/>
  <c r="A34" i="106"/>
  <c r="A35" i="106"/>
  <c r="A37" i="106"/>
  <c r="J5" i="95"/>
  <c r="J6" i="95"/>
  <c r="J7" i="95"/>
  <c r="J8" i="95"/>
  <c r="J9" i="95"/>
  <c r="J10" i="95"/>
  <c r="J11" i="95"/>
  <c r="J12" i="95"/>
  <c r="J13" i="95"/>
  <c r="J14" i="95"/>
  <c r="J15" i="95"/>
  <c r="J16" i="95"/>
  <c r="J17" i="95"/>
  <c r="J18" i="95"/>
  <c r="J19" i="95"/>
  <c r="J23" i="95"/>
  <c r="J24" i="95"/>
  <c r="J25" i="95"/>
  <c r="J26" i="95"/>
  <c r="J27" i="95"/>
  <c r="J28" i="95"/>
  <c r="J29" i="95"/>
  <c r="J30" i="95"/>
  <c r="J31" i="95"/>
  <c r="J32" i="95"/>
  <c r="J33" i="95"/>
  <c r="J34" i="95"/>
  <c r="J35" i="95"/>
  <c r="J36" i="95"/>
  <c r="J37" i="95"/>
  <c r="J38" i="95"/>
  <c r="J39" i="95"/>
  <c r="J40" i="95"/>
  <c r="J41" i="95"/>
  <c r="J42" i="95"/>
  <c r="J43" i="95"/>
  <c r="J44" i="95"/>
  <c r="J45" i="95"/>
  <c r="J4" i="95"/>
  <c r="AI1" i="16"/>
  <c r="T1" i="16"/>
  <c r="W9" i="107" a="1"/>
  <c r="W9" i="107" s="1"/>
  <c r="V9" i="107" a="1"/>
  <c r="V9" i="107" s="1"/>
  <c r="U9" i="107" a="1"/>
  <c r="U9" i="107" s="1"/>
  <c r="T9" i="107" a="1"/>
  <c r="T9" i="107" s="1"/>
  <c r="S9" i="107" a="1"/>
  <c r="S9" i="107" s="1"/>
  <c r="AD42" i="106"/>
  <c r="A42" i="106"/>
  <c r="AD41" i="106"/>
  <c r="A41" i="106"/>
  <c r="AD40" i="106"/>
  <c r="A40" i="106"/>
  <c r="AD39" i="106"/>
  <c r="A39" i="106"/>
  <c r="AD38" i="106"/>
  <c r="A38" i="106"/>
  <c r="AD33" i="106"/>
  <c r="A33" i="106"/>
  <c r="AD32" i="106"/>
  <c r="A32" i="106"/>
  <c r="AD31" i="106"/>
  <c r="A31" i="106"/>
  <c r="AD30" i="106"/>
  <c r="A30" i="106"/>
  <c r="AD29" i="106"/>
  <c r="A29" i="106"/>
  <c r="AD28" i="106"/>
  <c r="A28" i="106"/>
  <c r="AD27" i="106"/>
  <c r="A27" i="106"/>
  <c r="AD26" i="106"/>
  <c r="A26" i="106"/>
  <c r="AD25" i="106"/>
  <c r="A25" i="106"/>
  <c r="AD24" i="106"/>
  <c r="A24" i="106"/>
  <c r="AD23" i="106"/>
  <c r="A23" i="106"/>
  <c r="AD22" i="106"/>
  <c r="A22" i="106"/>
  <c r="AD21" i="106"/>
  <c r="A21" i="106"/>
  <c r="AD20" i="106"/>
  <c r="A20" i="106"/>
  <c r="AD19" i="106"/>
  <c r="A19" i="106"/>
  <c r="AD18" i="106"/>
  <c r="A18" i="106"/>
  <c r="AD17" i="106"/>
  <c r="A17" i="106"/>
  <c r="AD16" i="106"/>
  <c r="A16" i="106"/>
  <c r="AD15" i="106"/>
  <c r="A15" i="106"/>
  <c r="AD14" i="106"/>
  <c r="A14" i="106"/>
  <c r="AD13" i="106"/>
  <c r="A13" i="106"/>
  <c r="AD12" i="106"/>
  <c r="A12" i="106"/>
  <c r="AD11" i="106"/>
  <c r="A11" i="106"/>
  <c r="AD10" i="106"/>
  <c r="A10" i="106"/>
  <c r="AD9" i="106"/>
  <c r="A9" i="106"/>
  <c r="AD8" i="106"/>
  <c r="A8" i="106"/>
  <c r="AD7" i="106"/>
  <c r="A7" i="106"/>
  <c r="A39" i="108"/>
  <c r="A38" i="108"/>
  <c r="A37" i="108"/>
  <c r="A36" i="108"/>
  <c r="A35" i="108"/>
  <c r="A34" i="108"/>
  <c r="A33" i="108"/>
  <c r="A32" i="108"/>
  <c r="A31" i="108"/>
  <c r="A30" i="108"/>
  <c r="A29" i="108"/>
  <c r="A28" i="108"/>
  <c r="A27" i="108"/>
  <c r="A26" i="108"/>
  <c r="A25" i="108"/>
  <c r="A24" i="108"/>
  <c r="A23" i="108"/>
  <c r="A22" i="108"/>
  <c r="A21" i="108"/>
  <c r="A20" i="108"/>
  <c r="A19" i="108"/>
  <c r="A18" i="108"/>
  <c r="A17" i="108"/>
  <c r="A16" i="108"/>
  <c r="A15" i="108"/>
  <c r="A14" i="108"/>
  <c r="A13" i="108"/>
  <c r="A12" i="108"/>
  <c r="A11" i="108"/>
  <c r="A10" i="108"/>
  <c r="A9" i="108"/>
  <c r="A8" i="108"/>
  <c r="A7" i="108"/>
  <c r="AC47" i="107"/>
  <c r="K47" i="107"/>
  <c r="A47" i="107"/>
  <c r="AC46" i="107"/>
  <c r="K46" i="107"/>
  <c r="A46" i="107"/>
  <c r="AC45" i="107"/>
  <c r="K45" i="107"/>
  <c r="A45" i="107"/>
  <c r="AC44" i="107"/>
  <c r="K44" i="107"/>
  <c r="A44" i="107"/>
  <c r="AC43" i="107"/>
  <c r="A43" i="107"/>
  <c r="AC42" i="107"/>
  <c r="K42" i="107"/>
  <c r="A42" i="107"/>
  <c r="AC41" i="107"/>
  <c r="K41" i="107"/>
  <c r="A41" i="107"/>
  <c r="AC40" i="107"/>
  <c r="K40" i="107"/>
  <c r="A40" i="107"/>
  <c r="AC39" i="107"/>
  <c r="A39" i="107"/>
  <c r="AE38" i="107"/>
  <c r="AC38" i="107"/>
  <c r="AA38" i="107"/>
  <c r="Z38" i="107"/>
  <c r="X38" i="107"/>
  <c r="K38" i="107"/>
  <c r="A38" i="107"/>
  <c r="AE37" i="107"/>
  <c r="AC37" i="107"/>
  <c r="AA37" i="107"/>
  <c r="Z37" i="107"/>
  <c r="X37" i="107"/>
  <c r="K37" i="107"/>
  <c r="A37" i="107"/>
  <c r="AE36" i="107"/>
  <c r="AC36" i="107"/>
  <c r="AA36" i="107"/>
  <c r="Z36" i="107"/>
  <c r="X36" i="107"/>
  <c r="K36" i="107"/>
  <c r="A36" i="107"/>
  <c r="AE35" i="107"/>
  <c r="AC35" i="107"/>
  <c r="AA35" i="107"/>
  <c r="Z35" i="107"/>
  <c r="X35" i="107"/>
  <c r="K35" i="107"/>
  <c r="A35" i="107"/>
  <c r="AE34" i="107"/>
  <c r="AC34" i="107"/>
  <c r="AA34" i="107"/>
  <c r="Z34" i="107"/>
  <c r="X34" i="107"/>
  <c r="K34" i="107"/>
  <c r="A34" i="107"/>
  <c r="AE33" i="107"/>
  <c r="AC33" i="107"/>
  <c r="AA33" i="107"/>
  <c r="Z33" i="107"/>
  <c r="X33" i="107"/>
  <c r="K33" i="107"/>
  <c r="A33" i="107"/>
  <c r="AE32" i="107"/>
  <c r="AC32" i="107"/>
  <c r="AA32" i="107"/>
  <c r="Z32" i="107"/>
  <c r="X32" i="107"/>
  <c r="K32" i="107"/>
  <c r="A32" i="107"/>
  <c r="AE31" i="107"/>
  <c r="AC31" i="107"/>
  <c r="AA31" i="107"/>
  <c r="Z31" i="107"/>
  <c r="X31" i="107"/>
  <c r="K31" i="107"/>
  <c r="A31" i="107"/>
  <c r="AE30" i="107"/>
  <c r="AC30" i="107"/>
  <c r="AA30" i="107"/>
  <c r="Z30" i="107"/>
  <c r="X30" i="107"/>
  <c r="K30" i="107"/>
  <c r="A30" i="107"/>
  <c r="AE29" i="107"/>
  <c r="AC29" i="107"/>
  <c r="AA29" i="107"/>
  <c r="Z29" i="107"/>
  <c r="X29" i="107"/>
  <c r="K29" i="107"/>
  <c r="A29" i="107"/>
  <c r="AE28" i="107"/>
  <c r="AC28" i="107"/>
  <c r="AA28" i="107"/>
  <c r="Z28" i="107"/>
  <c r="X28" i="107"/>
  <c r="K28" i="107"/>
  <c r="A28" i="107"/>
  <c r="AE27" i="107"/>
  <c r="AC27" i="107"/>
  <c r="AA27" i="107"/>
  <c r="Z27" i="107"/>
  <c r="X27" i="107"/>
  <c r="K27" i="107"/>
  <c r="A27" i="107"/>
  <c r="AE26" i="107"/>
  <c r="AC26" i="107"/>
  <c r="AA26" i="107"/>
  <c r="Z26" i="107"/>
  <c r="X26" i="107"/>
  <c r="K26" i="107"/>
  <c r="A26" i="107"/>
  <c r="AE25" i="107"/>
  <c r="AC25" i="107"/>
  <c r="AA25" i="107"/>
  <c r="Z25" i="107"/>
  <c r="X25" i="107"/>
  <c r="K25" i="107"/>
  <c r="A25" i="107"/>
  <c r="AE24" i="107"/>
  <c r="AC24" i="107"/>
  <c r="AA24" i="107"/>
  <c r="Z24" i="107"/>
  <c r="X24" i="107"/>
  <c r="K24" i="107"/>
  <c r="A24" i="107"/>
  <c r="AE23" i="107"/>
  <c r="AC23" i="107"/>
  <c r="AA23" i="107"/>
  <c r="Z23" i="107"/>
  <c r="X23" i="107"/>
  <c r="K23" i="107"/>
  <c r="A23" i="107"/>
  <c r="AE22" i="107"/>
  <c r="AC22" i="107"/>
  <c r="AA22" i="107"/>
  <c r="Z22" i="107"/>
  <c r="X22" i="107"/>
  <c r="K22" i="107"/>
  <c r="A22" i="107"/>
  <c r="AE21" i="107"/>
  <c r="AC21" i="107"/>
  <c r="AA21" i="107"/>
  <c r="Z21" i="107"/>
  <c r="X21" i="107"/>
  <c r="K21" i="107"/>
  <c r="A21" i="107"/>
  <c r="AE20" i="107"/>
  <c r="AC20" i="107"/>
  <c r="AA20" i="107"/>
  <c r="Z20" i="107"/>
  <c r="X20" i="107"/>
  <c r="K20" i="107"/>
  <c r="A20" i="107"/>
  <c r="AE19" i="107"/>
  <c r="AC19" i="107"/>
  <c r="AA19" i="107"/>
  <c r="Z19" i="107"/>
  <c r="X19" i="107"/>
  <c r="K19" i="107"/>
  <c r="A19" i="107"/>
  <c r="AE18" i="107"/>
  <c r="AC18" i="107"/>
  <c r="AA18" i="107"/>
  <c r="Z18" i="107"/>
  <c r="X18" i="107"/>
  <c r="K18" i="107"/>
  <c r="A18" i="107"/>
  <c r="AE17" i="107"/>
  <c r="AC17" i="107"/>
  <c r="AA17" i="107"/>
  <c r="Z17" i="107"/>
  <c r="X17" i="107"/>
  <c r="K17" i="107"/>
  <c r="A17" i="107"/>
  <c r="AE16" i="107"/>
  <c r="AC16" i="107"/>
  <c r="AA16" i="107"/>
  <c r="Z16" i="107"/>
  <c r="X16" i="107"/>
  <c r="K16" i="107"/>
  <c r="A16" i="107"/>
  <c r="AE15" i="107"/>
  <c r="AC15" i="107"/>
  <c r="AA15" i="107"/>
  <c r="Z15" i="107"/>
  <c r="X15" i="107"/>
  <c r="K15" i="107"/>
  <c r="A15" i="107"/>
  <c r="AE14" i="107"/>
  <c r="AC14" i="107"/>
  <c r="AA14" i="107"/>
  <c r="Z14" i="107"/>
  <c r="X14" i="107"/>
  <c r="K14" i="107"/>
  <c r="A14" i="107"/>
  <c r="AE13" i="107"/>
  <c r="AC13" i="107"/>
  <c r="AA13" i="107"/>
  <c r="Z13" i="107"/>
  <c r="X13" i="107"/>
  <c r="K13" i="107"/>
  <c r="A13" i="107"/>
  <c r="AE12" i="107"/>
  <c r="AC12" i="107"/>
  <c r="AA12" i="107"/>
  <c r="Z12" i="107"/>
  <c r="X12" i="107"/>
  <c r="K12" i="107"/>
  <c r="A12" i="107"/>
  <c r="AE11" i="107"/>
  <c r="AC11" i="107"/>
  <c r="AA11" i="107"/>
  <c r="Z11" i="107"/>
  <c r="X11" i="107"/>
  <c r="K11" i="107"/>
  <c r="A11" i="107"/>
  <c r="AE10" i="107"/>
  <c r="AC10" i="107"/>
  <c r="AA10" i="107"/>
  <c r="Z10" i="107"/>
  <c r="Y10" i="107"/>
  <c r="X10" i="107"/>
  <c r="K10" i="107"/>
  <c r="G10" i="107"/>
  <c r="A10" i="107"/>
  <c r="AC9" i="107"/>
  <c r="K9" i="107"/>
  <c r="A9" i="107"/>
  <c r="A43" i="106"/>
  <c r="Y11" i="107" l="1"/>
  <c r="G11" i="107"/>
  <c r="G12" i="107" l="1"/>
  <c r="Y12" i="107"/>
  <c r="Y13" i="107" l="1"/>
  <c r="G13" i="107"/>
  <c r="G14" i="107" l="1"/>
  <c r="Y14" i="107"/>
  <c r="G15" i="107" l="1"/>
  <c r="Y15" i="107"/>
  <c r="A5" i="15"/>
  <c r="Y2" i="16" s="1" a="1"/>
  <c r="Y2" i="16" s="1"/>
  <c r="I2" i="15"/>
  <c r="P2" i="16" s="1"/>
  <c r="F2" i="15"/>
  <c r="E2" i="16" s="1"/>
  <c r="G16" i="107" l="1"/>
  <c r="Y16" i="107"/>
  <c r="K2" i="15"/>
  <c r="L2" i="15"/>
  <c r="AH2" i="16"/>
  <c r="G17" i="107" l="1"/>
  <c r="Y17" i="107"/>
  <c r="G18" i="107" l="1"/>
  <c r="Y18" i="107"/>
  <c r="G19" i="107" l="1"/>
  <c r="Y19" i="107"/>
  <c r="G20" i="107" l="1"/>
  <c r="Y20" i="107"/>
  <c r="G21" i="107" l="1"/>
  <c r="Y21" i="107"/>
  <c r="Y22" i="107" l="1"/>
  <c r="G22" i="107"/>
  <c r="G23" i="107" l="1"/>
  <c r="Y23" i="107"/>
  <c r="Y24" i="107" l="1"/>
  <c r="G24" i="107"/>
  <c r="G25" i="107" l="1"/>
  <c r="Y25" i="107"/>
  <c r="G26" i="107" l="1"/>
  <c r="Y26" i="107"/>
  <c r="G27" i="107" l="1"/>
  <c r="Y27" i="107"/>
  <c r="G28" i="107" l="1"/>
  <c r="Y28" i="107"/>
  <c r="G29" i="107" l="1"/>
  <c r="Y29" i="107"/>
  <c r="G30" i="107" l="1"/>
  <c r="Y30" i="107"/>
  <c r="G31" i="107" l="1"/>
  <c r="Y31" i="107"/>
  <c r="G32" i="107" l="1"/>
  <c r="Y32" i="107"/>
  <c r="G33" i="107" l="1"/>
  <c r="Y33" i="107"/>
  <c r="G34" i="107" l="1"/>
  <c r="Y34" i="107"/>
  <c r="G35" i="107" l="1"/>
  <c r="Y35" i="107"/>
  <c r="G36" i="107" l="1"/>
  <c r="Y36" i="107"/>
  <c r="Y37" i="107" l="1"/>
  <c r="G37" i="107"/>
  <c r="G38" i="107" l="1"/>
  <c r="Y38" i="107"/>
  <c r="AA7" i="106" l="1" a="1"/>
  <c r="AB7" i="106" a="1"/>
  <c r="Z7" i="106" a="1"/>
  <c r="Y7" i="106" a="1"/>
  <c r="Z7" i="108" a="1"/>
  <c r="Z7" i="108" s="1"/>
  <c r="AA7" i="108" a="1"/>
  <c r="AA7" i="108" s="1"/>
  <c r="Y7" i="108" a="1"/>
  <c r="X7" i="108" a="1"/>
  <c r="X7" i="108" s="1"/>
  <c r="AB7" i="108" a="1"/>
  <c r="AB7" i="108" s="1"/>
  <c r="AA7" i="106" l="1"/>
  <c r="Z7" i="106"/>
  <c r="AB7" i="106"/>
  <c r="Y7" i="106"/>
  <c r="Y7" i="108"/>
  <c r="AD13" i="108" s="1"/>
  <c r="AD37" i="108" l="1"/>
  <c r="AD15" i="108"/>
  <c r="AD23" i="108"/>
  <c r="AD24" i="108"/>
  <c r="AD25" i="108"/>
  <c r="AD26" i="108"/>
  <c r="AD14" i="108"/>
  <c r="AD16" i="108"/>
  <c r="AD43" i="106"/>
  <c r="AD39" i="108"/>
  <c r="AD7" i="108"/>
  <c r="AD28" i="108"/>
  <c r="AD9" i="108"/>
  <c r="AD33" i="108"/>
  <c r="AD34" i="108"/>
  <c r="AD36" i="108"/>
  <c r="AD38" i="108"/>
  <c r="AD11" i="108"/>
  <c r="AD29" i="108"/>
  <c r="AD32" i="108"/>
  <c r="AD10" i="108"/>
  <c r="AD19" i="108"/>
  <c r="AD27" i="108"/>
  <c r="AD18" i="108"/>
  <c r="AD21" i="108"/>
  <c r="AD22" i="108"/>
  <c r="AD30" i="108"/>
  <c r="AD31" i="108"/>
  <c r="AD12" i="108"/>
  <c r="AD17" i="108"/>
  <c r="AD20" i="108"/>
  <c r="AD35" i="108"/>
  <c r="AD8" i="10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渡部 義徳</author>
  </authors>
  <commentList>
    <comment ref="G8" authorId="0" shapeId="0" xr:uid="{1EF11D1B-E63B-4080-AFC3-0D3F53B5AF9F}">
      <text>
        <r>
          <rPr>
            <b/>
            <sz val="9"/>
            <color indexed="81"/>
            <rFont val="MS P ゴシック"/>
            <family val="3"/>
            <charset val="128"/>
          </rPr>
          <t>渡部 義徳:</t>
        </r>
        <r>
          <rPr>
            <sz val="9"/>
            <color indexed="81"/>
            <rFont val="MS P ゴシック"/>
            <family val="3"/>
            <charset val="128"/>
          </rPr>
          <t xml:space="preserve">
csvファイルの項目位置
</t>
        </r>
      </text>
    </comment>
  </commentList>
</comments>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EB6B696F-FA3E-4683-A881-F0C20B81BC3B}" keepAlive="1" name="クエリ - DB2一覧_作業用" description="ブック内の 'DB2一覧_作業用' クエリへの接続です。" type="5" refreshedVersion="8" saveData="1">
    <dbPr connection="Provider=Microsoft.Mashup.OleDb.1;Data Source=$Workbook$;Location=DB2一覧_作業用;Extended Properties=&quot;&quot;" command="SELECT * FROM [DB2一覧_作業用]"/>
  </connection>
  <connection id="2" xr16:uid="{13C7B7FC-05EC-4A8E-AB3F-FEC3B3CFDEEC}" keepAlive="1" name="クエリ - VSAM一覧_作業用 (10)" description="ブック内の 'VSAM一覧_作業用 (10)' クエリへの接続です。" type="5" refreshedVersion="8" saveData="1">
    <dbPr connection="Provider=Microsoft.Mashup.OleDb.1;Data Source=$Workbook$;Location=&quot;VSAM一覧_作業用 (10)&quot;;Extended Properties=&quot;&quot;" command="SELECT * FROM [VSAM一覧_作業用 (10)]"/>
  </connection>
  <connection id="3" xr16:uid="{B5524648-77E4-4BC8-9C28-6A14DA67709F}" keepAlive="1" name="クエリ - VSAM一覧_作業用 (11)" description="ブック内の 'VSAM一覧_作業用 (11)' クエリへの接続です。" type="5" refreshedVersion="8" saveData="1">
    <dbPr connection="Provider=Microsoft.Mashup.OleDb.1;Data Source=$Workbook$;Location=&quot;VSAM一覧_作業用 (11)&quot;;Extended Properties=&quot;&quot;" command="SELECT * FROM [VSAM一覧_作業用 (11)]"/>
  </connection>
  <connection id="4" xr16:uid="{AA9BBC50-AC25-4763-98B5-DAC51633168A}" keepAlive="1" name="クエリ - VSAM一覧_作業用 (7)" description="ブック内の 'VSAM一覧_作業用 (7)' クエリへの接続です。" type="5" refreshedVersion="8" saveData="1">
    <dbPr connection="Provider=Microsoft.Mashup.OleDb.1;Data Source=$Workbook$;Location=&quot;VSAM一覧_作業用 (7)&quot;;Extended Properties=&quot;&quot;" command="SELECT * FROM [VSAM一覧_作業用 (7)]"/>
  </connection>
  <connection id="5" xr16:uid="{C51EFCC4-CEDE-42CB-B6E1-F9C6621AD191}" keepAlive="1" name="クエリ - VSAM一覧_作業用 (8)" description="ブック内の 'VSAM一覧_作業用 (8)' クエリへの接続です。" type="5" refreshedVersion="8" saveData="1">
    <dbPr connection="Provider=Microsoft.Mashup.OleDb.1;Data Source=$Workbook$;Location=&quot;VSAM一覧_作業用 (8)&quot;;Extended Properties=&quot;&quot;" command="SELECT * FROM [VSAM一覧_作業用 (8)]"/>
  </connection>
  <connection id="6" xr16:uid="{40725F95-D182-4955-AE0C-C85AB63FED6A}" keepAlive="1" name="クエリ - VSAM一覧_作業用 (9)" description="ブック内の 'VSAM一覧_作業用 (9)' クエリへの接続です。" type="5" refreshedVersion="8" saveData="1">
    <dbPr connection="Provider=Microsoft.Mashup.OleDb.1;Data Source=$Workbook$;Location=&quot;VSAM一覧_作業用 (9)&quot;;Extended Properties=&quot;&quot;" command="SELECT * FROM [VSAM一覧_作業用 (9)]"/>
  </connection>
</connection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<sst xmlns="http://schemas.openxmlformats.org/spreadsheetml/2006/main" count="1326" uniqueCount="316">
  <si>
    <t>システム名</t>
  </si>
  <si>
    <t>作成者</t>
  </si>
  <si>
    <t>作成日</t>
    <rPh sb="0" eb="3">
      <t>サクセイビ</t>
    </rPh>
    <phoneticPr fontId="112"/>
  </si>
  <si>
    <t>更新者</t>
    <rPh sb="0" eb="2">
      <t>コウシン</t>
    </rPh>
    <phoneticPr fontId="112"/>
  </si>
  <si>
    <t>更新日</t>
    <rPh sb="0" eb="3">
      <t>コウシンビ</t>
    </rPh>
    <phoneticPr fontId="112"/>
  </si>
  <si>
    <t>No</t>
    <phoneticPr fontId="112"/>
  </si>
  <si>
    <t>DD名</t>
    <rPh sb="2" eb="3">
      <t>メイ</t>
    </rPh>
    <phoneticPr fontId="112"/>
  </si>
  <si>
    <t/>
  </si>
  <si>
    <t>VKIRIMS</t>
  </si>
  <si>
    <t>廃止</t>
  </si>
  <si>
    <t>スキーマ</t>
    <phoneticPr fontId="112"/>
  </si>
  <si>
    <t>３－Ｄオンラインシステム</t>
    <phoneticPr fontId="112"/>
  </si>
  <si>
    <t>3DOS</t>
    <phoneticPr fontId="112"/>
  </si>
  <si>
    <t>対象シート</t>
    <rPh sb="0" eb="2">
      <t>タイショウ</t>
    </rPh>
    <phoneticPr fontId="112"/>
  </si>
  <si>
    <t>更新内容</t>
    <rPh sb="0" eb="2">
      <t>コウシン</t>
    </rPh>
    <rPh sb="2" eb="4">
      <t>ナイヨウ</t>
    </rPh>
    <phoneticPr fontId="112"/>
  </si>
  <si>
    <t>更新者</t>
    <rPh sb="0" eb="3">
      <t>コウシンシャ</t>
    </rPh>
    <phoneticPr fontId="112"/>
  </si>
  <si>
    <t>新規</t>
    <rPh sb="0" eb="2">
      <t>シンキ</t>
    </rPh>
    <phoneticPr fontId="109"/>
  </si>
  <si>
    <t>システム</t>
    <phoneticPr fontId="112"/>
  </si>
  <si>
    <t>３－Ｄオンラインシステム</t>
    <phoneticPr fontId="109"/>
  </si>
  <si>
    <t>物理テーブル名</t>
    <rPh sb="0" eb="2">
      <t>ブツリ</t>
    </rPh>
    <rPh sb="6" eb="7">
      <t>メイ</t>
    </rPh>
    <phoneticPr fontId="112"/>
  </si>
  <si>
    <t>論理テーブル名</t>
    <rPh sb="0" eb="2">
      <t>ロンリ</t>
    </rPh>
    <rPh sb="6" eb="7">
      <t>メイ</t>
    </rPh>
    <phoneticPr fontId="112"/>
  </si>
  <si>
    <t>スキーマ名</t>
    <rPh sb="4" eb="5">
      <t>メイ</t>
    </rPh>
    <phoneticPr fontId="112"/>
  </si>
  <si>
    <t>3DOS</t>
    <phoneticPr fontId="109"/>
  </si>
  <si>
    <t>作成者</t>
    <phoneticPr fontId="112"/>
  </si>
  <si>
    <t>作成日</t>
    <phoneticPr fontId="112"/>
  </si>
  <si>
    <t>更新者</t>
    <phoneticPr fontId="112"/>
  </si>
  <si>
    <t>更新日</t>
    <phoneticPr fontId="112"/>
  </si>
  <si>
    <t>承認者</t>
    <phoneticPr fontId="112"/>
  </si>
  <si>
    <t xml:space="preserve">  </t>
  </si>
  <si>
    <t>承認日</t>
    <phoneticPr fontId="112"/>
  </si>
  <si>
    <t xml:space="preserve">SELECT </t>
  </si>
  <si>
    <t>*</t>
  </si>
  <si>
    <t xml:space="preserve">FROM </t>
  </si>
  <si>
    <t xml:space="preserve">WHERE </t>
  </si>
  <si>
    <t>大場</t>
    <rPh sb="0" eb="2">
      <t>オオバ</t>
    </rPh>
    <phoneticPr fontId="108"/>
  </si>
  <si>
    <t>ALL</t>
    <phoneticPr fontId="108"/>
  </si>
  <si>
    <t xml:space="preserve">    * </t>
    <phoneticPr fontId="108"/>
  </si>
  <si>
    <t>大場</t>
    <phoneticPr fontId="108"/>
  </si>
  <si>
    <t>従業員コード</t>
  </si>
  <si>
    <t>販売</t>
  </si>
  <si>
    <t>KEY</t>
  </si>
  <si>
    <t>荷主コード</t>
  </si>
  <si>
    <t>SHITEIMS</t>
  </si>
  <si>
    <t>SHITEIMZ</t>
  </si>
  <si>
    <t>VKAD.VKIRAIMS.DTMASTER</t>
  </si>
  <si>
    <t>ﾃﾞｰﾀｰﾈｰﾑ</t>
    <phoneticPr fontId="112"/>
  </si>
  <si>
    <t>項目名</t>
    <rPh sb="0" eb="3">
      <t>コウモクメイ</t>
    </rPh>
    <phoneticPr fontId="112"/>
  </si>
  <si>
    <t>データ型</t>
    <rPh sb="3" eb="4">
      <t>カタ</t>
    </rPh>
    <phoneticPr fontId="112"/>
  </si>
  <si>
    <t>小数</t>
    <rPh sb="0" eb="2">
      <t>ショウスウ</t>
    </rPh>
    <phoneticPr fontId="112"/>
  </si>
  <si>
    <t>PK</t>
    <phoneticPr fontId="112"/>
  </si>
  <si>
    <t>LV</t>
    <phoneticPr fontId="112"/>
  </si>
  <si>
    <t>データネーム</t>
  </si>
  <si>
    <t>物理名</t>
    <rPh sb="0" eb="2">
      <t>ブツリ</t>
    </rPh>
    <rPh sb="2" eb="3">
      <t>ナ</t>
    </rPh>
    <phoneticPr fontId="112"/>
  </si>
  <si>
    <t>論理名</t>
    <rPh sb="0" eb="2">
      <t>ロンリ</t>
    </rPh>
    <rPh sb="2" eb="3">
      <t>ナ</t>
    </rPh>
    <phoneticPr fontId="112"/>
  </si>
  <si>
    <t>桁数</t>
    <rPh sb="0" eb="1">
      <t>ケタ</t>
    </rPh>
    <rPh sb="1" eb="2">
      <t>スウ</t>
    </rPh>
    <phoneticPr fontId="112"/>
  </si>
  <si>
    <t>GP</t>
    <phoneticPr fontId="112"/>
  </si>
  <si>
    <t>ARR</t>
    <phoneticPr fontId="112"/>
  </si>
  <si>
    <t>GP</t>
  </si>
  <si>
    <t>ARR</t>
  </si>
  <si>
    <t>LV</t>
  </si>
  <si>
    <t>PK</t>
  </si>
  <si>
    <t>旧物理名</t>
    <rPh sb="0" eb="1">
      <t>キュウ</t>
    </rPh>
    <rPh sb="1" eb="3">
      <t>ブツリ</t>
    </rPh>
    <rPh sb="3" eb="4">
      <t>メイ</t>
    </rPh>
    <phoneticPr fontId="112"/>
  </si>
  <si>
    <t>SYSCRDTS</t>
  </si>
  <si>
    <t>SYSCRTID</t>
  </si>
  <si>
    <t>SYSCRJCD</t>
  </si>
  <si>
    <t>SYSCRPID</t>
  </si>
  <si>
    <t>SYSUPDTS</t>
  </si>
  <si>
    <t>SYSUPTID</t>
  </si>
  <si>
    <t>SYSUPJCD</t>
  </si>
  <si>
    <t>SYSUPPID</t>
  </si>
  <si>
    <t>・ER図のSQLを確認　【確認方法】：テーブル名（論理・物理名）、キー項目に誤りがないか確認する。</t>
  </si>
  <si>
    <t>VERSION</t>
    <phoneticPr fontId="109"/>
  </si>
  <si>
    <t>・[ToBe]初期値確認（PIC型やDEC型からの変更、カラムに"区分"を含む場合、注意する。必要に応じて初期値を変更）</t>
  </si>
  <si>
    <t>・[ToBe]データ型の変更確認。必要に応じてデータ型を変更する。</t>
  </si>
  <si>
    <t>　[ToBe]必要に応じて「備考」に記載することもある。「全角のみ」「混在」など</t>
  </si>
  <si>
    <t>・[AsIs]「コメント」を追加。廃止項目や参照方法の注意事項などを記載。場合によってはSQLを記載している</t>
  </si>
  <si>
    <t>・[AsIs][ToBe]マッピング（array展開したカラム、未マッピングカラムなど。array展開やテーブルを分割した場合、カラムの物理名が変わるため未マッピングとなる）</t>
  </si>
  <si>
    <t>　　</t>
  </si>
  <si>
    <t>・[AsIs][ToBe]array構造(配列構造）のカラムは手動で展開する</t>
  </si>
  <si>
    <t>　　</t>
    <phoneticPr fontId="108"/>
  </si>
  <si>
    <t>・[ToBe]NCHAR型の桁数　　【確認方法】：桁数にSI/SOが含まれる場合もある（要移行データ確認）、SI/SOが含まれる場合は-2Byeする</t>
    <phoneticPr fontId="108"/>
  </si>
  <si>
    <t>　　　　　</t>
  </si>
  <si>
    <t>・[ToBe]NCHAR型の桁数　　【確認方法】：コメントに「全角のみ」とある場合は(bytes数(桁数)÷2)に変更されているか</t>
    <phoneticPr fontId="108"/>
  </si>
  <si>
    <t>・[ToBe]物理名の重複を修正する　　　【確認方法】：重複チェックで確認　→このシートのH列に物理名を張り付けて確認</t>
    <rPh sb="28" eb="30">
      <t>チョウフク</t>
    </rPh>
    <rPh sb="35" eb="37">
      <t>カクニン</t>
    </rPh>
    <rPh sb="46" eb="47">
      <t>レツ</t>
    </rPh>
    <rPh sb="48" eb="51">
      <t>ブツリメイ</t>
    </rPh>
    <rPh sb="52" eb="53">
      <t>ハ</t>
    </rPh>
    <rPh sb="54" eb="55">
      <t>ツ</t>
    </rPh>
    <rPh sb="57" eb="59">
      <t>カクニン</t>
    </rPh>
    <phoneticPr fontId="108"/>
  </si>
  <si>
    <t>ID</t>
    <phoneticPr fontId="109"/>
  </si>
  <si>
    <t>重複チェック</t>
    <rPh sb="0" eb="2">
      <t>ジュウフク</t>
    </rPh>
    <phoneticPr fontId="109"/>
  </si>
  <si>
    <t>[ToBe]物理名</t>
    <rPh sb="6" eb="9">
      <t>ブツリメイ</t>
    </rPh>
    <phoneticPr fontId="108"/>
  </si>
  <si>
    <t>渡部コメント</t>
    <rPh sb="0" eb="2">
      <t>ワタナベ</t>
    </rPh>
    <phoneticPr fontId="108"/>
  </si>
  <si>
    <t>結果備考</t>
    <rPh sb="0" eb="2">
      <t>ケッカ</t>
    </rPh>
    <rPh sb="2" eb="4">
      <t>ビコウ</t>
    </rPh>
    <phoneticPr fontId="108"/>
  </si>
  <si>
    <t>結果</t>
    <rPh sb="0" eb="2">
      <t>ケッカ</t>
    </rPh>
    <phoneticPr fontId="108"/>
  </si>
  <si>
    <t>実施者</t>
    <rPh sb="0" eb="3">
      <t>ジッシシャ</t>
    </rPh>
    <phoneticPr fontId="108"/>
  </si>
  <si>
    <t>実施日</t>
    <rPh sb="0" eb="3">
      <t>ジッシビ</t>
    </rPh>
    <phoneticPr fontId="108"/>
  </si>
  <si>
    <t>確認項目</t>
    <rPh sb="0" eb="2">
      <t>カクニン</t>
    </rPh>
    <rPh sb="2" eb="4">
      <t>コウモク</t>
    </rPh>
    <phoneticPr fontId="108"/>
  </si>
  <si>
    <t>マッピング表の確認</t>
    <rPh sb="7" eb="9">
      <t>カクニン</t>
    </rPh>
    <phoneticPr fontId="108"/>
  </si>
  <si>
    <t>記載日</t>
  </si>
  <si>
    <t>記載者</t>
  </si>
  <si>
    <t>依頼内容</t>
  </si>
  <si>
    <t xml:space="preserve">・[ToBe]論理名に重複がある場合、重複を修正する。 　【確認方法】：論路名がオレンジ色がないことを確認 </t>
    <rPh sb="51" eb="53">
      <t>カクニン</t>
    </rPh>
    <phoneticPr fontId="108"/>
  </si>
  <si>
    <t>・[ToBe]物理名の重複は配列構造に修正する</t>
    <rPh sb="14" eb="18">
      <t>ハイレツコウゾウ</t>
    </rPh>
    <rPh sb="19" eb="21">
      <t>シュウセイ</t>
    </rPh>
    <phoneticPr fontId="108"/>
  </si>
  <si>
    <t xml:space="preserve">                                                                 全角にSO,SIがあるが、半角はSO,SIがない。半角の場合SO,SIの代わりに半角スペースをいれている。</t>
    <phoneticPr fontId="108"/>
  </si>
  <si>
    <t>INCLUDE</t>
    <phoneticPr fontId="112"/>
  </si>
  <si>
    <t>DASD</t>
    <phoneticPr fontId="112"/>
  </si>
  <si>
    <t>テーブル説明</t>
    <rPh sb="4" eb="6">
      <t>セツメイ</t>
    </rPh>
    <phoneticPr fontId="112"/>
  </si>
  <si>
    <t>作成日</t>
  </si>
  <si>
    <t>現行可視化</t>
    <phoneticPr fontId="112"/>
  </si>
  <si>
    <t>物理テーブル名</t>
    <rPh sb="0" eb="2">
      <t>ブツリ</t>
    </rPh>
    <phoneticPr fontId="112"/>
  </si>
  <si>
    <t>論理テーブル名</t>
    <rPh sb="0" eb="2">
      <t>ロンリ</t>
    </rPh>
    <rPh sb="6" eb="7">
      <t>ナ</t>
    </rPh>
    <phoneticPr fontId="112"/>
  </si>
  <si>
    <t>総桁数</t>
    <rPh sb="0" eb="1">
      <t>ソウ</t>
    </rPh>
    <rPh sb="1" eb="3">
      <t>ケタスウ</t>
    </rPh>
    <phoneticPr fontId="112"/>
  </si>
  <si>
    <t>更新者</t>
  </si>
  <si>
    <t>更新日</t>
  </si>
  <si>
    <t>No.</t>
  </si>
  <si>
    <t>FK</t>
    <phoneticPr fontId="112"/>
  </si>
  <si>
    <t>NULL</t>
    <phoneticPr fontId="112"/>
  </si>
  <si>
    <t>初期値</t>
    <rPh sb="0" eb="3">
      <t>ショキチ</t>
    </rPh>
    <phoneticPr fontId="112"/>
  </si>
  <si>
    <t xml:space="preserve"> 備　　　　　　　　　考</t>
    <phoneticPr fontId="112"/>
  </si>
  <si>
    <t>代替DD名</t>
    <rPh sb="0" eb="2">
      <t>ダイタイ</t>
    </rPh>
    <rPh sb="4" eb="5">
      <t>メイ</t>
    </rPh>
    <phoneticPr fontId="112"/>
  </si>
  <si>
    <t>代替物理名</t>
    <rPh sb="0" eb="2">
      <t>ダイガ</t>
    </rPh>
    <rPh sb="2" eb="4">
      <t>ブツリ</t>
    </rPh>
    <rPh sb="4" eb="5">
      <t>メイ</t>
    </rPh>
    <phoneticPr fontId="112"/>
  </si>
  <si>
    <t>旧属性</t>
    <rPh sb="0" eb="1">
      <t>キュウ</t>
    </rPh>
    <rPh sb="1" eb="3">
      <t>ゾクセイ</t>
    </rPh>
    <phoneticPr fontId="112"/>
  </si>
  <si>
    <t>旧桁数</t>
    <rPh sb="0" eb="1">
      <t>キュウ</t>
    </rPh>
    <rPh sb="1" eb="2">
      <t>ケタ</t>
    </rPh>
    <rPh sb="2" eb="3">
      <t>スウ</t>
    </rPh>
    <phoneticPr fontId="112"/>
  </si>
  <si>
    <t>旧小数</t>
    <rPh sb="0" eb="1">
      <t>キュウ</t>
    </rPh>
    <rPh sb="1" eb="3">
      <t>ショウスウ</t>
    </rPh>
    <phoneticPr fontId="112"/>
  </si>
  <si>
    <t>テーブル名(RDB)</t>
    <rPh sb="4" eb="5">
      <t>メイ</t>
    </rPh>
    <phoneticPr fontId="112"/>
  </si>
  <si>
    <t>カラム名</t>
    <rPh sb="3" eb="4">
      <t>メイ</t>
    </rPh>
    <phoneticPr fontId="112"/>
  </si>
  <si>
    <t>コメント</t>
    <phoneticPr fontId="112"/>
  </si>
  <si>
    <t>CHAR</t>
  </si>
  <si>
    <t>外部キー定義</t>
  </si>
  <si>
    <t>制約名</t>
    <rPh sb="0" eb="2">
      <t>セイヤク</t>
    </rPh>
    <rPh sb="2" eb="3">
      <t>ナ</t>
    </rPh>
    <phoneticPr fontId="112"/>
  </si>
  <si>
    <t>対象フィールド</t>
    <rPh sb="0" eb="2">
      <t>タイショウ</t>
    </rPh>
    <phoneticPr fontId="112"/>
  </si>
  <si>
    <t>参照テーブル名</t>
    <rPh sb="0" eb="2">
      <t>サンショウ</t>
    </rPh>
    <rPh sb="6" eb="7">
      <t>メイ</t>
    </rPh>
    <phoneticPr fontId="112"/>
  </si>
  <si>
    <t>参照フィールド名</t>
    <rPh sb="0" eb="2">
      <t>サンショウ</t>
    </rPh>
    <rPh sb="7" eb="8">
      <t>メイ</t>
    </rPh>
    <phoneticPr fontId="112"/>
  </si>
  <si>
    <t>業務</t>
    <rPh sb="0" eb="2">
      <t>ギョウム</t>
    </rPh>
    <phoneticPr fontId="109"/>
  </si>
  <si>
    <t>インポートファイル名</t>
    <rPh sb="9" eb="10">
      <t>メイ</t>
    </rPh>
    <phoneticPr fontId="109"/>
  </si>
  <si>
    <t>データセット名</t>
    <rPh sb="6" eb="7">
      <t>メイ</t>
    </rPh>
    <phoneticPr fontId="112"/>
  </si>
  <si>
    <t>INCLUDE名</t>
    <rPh sb="7" eb="8">
      <t>メイ</t>
    </rPh>
    <phoneticPr fontId="112"/>
  </si>
  <si>
    <t>移行用</t>
    <rPh sb="0" eb="2">
      <t>イコウ</t>
    </rPh>
    <rPh sb="2" eb="3">
      <t>ヨウ</t>
    </rPh>
    <phoneticPr fontId="112"/>
  </si>
  <si>
    <t>Char</t>
    <phoneticPr fontId="112"/>
  </si>
  <si>
    <t>変換前</t>
    <rPh sb="0" eb="2">
      <t>ヘンカン</t>
    </rPh>
    <rPh sb="2" eb="3">
      <t>マエ</t>
    </rPh>
    <phoneticPr fontId="109"/>
  </si>
  <si>
    <t>POSITION</t>
    <phoneticPr fontId="112"/>
  </si>
  <si>
    <t>Nchar</t>
    <phoneticPr fontId="112"/>
  </si>
  <si>
    <t>Decimal</t>
    <phoneticPr fontId="112"/>
  </si>
  <si>
    <t>PS</t>
    <phoneticPr fontId="112"/>
  </si>
  <si>
    <t>UK</t>
    <phoneticPr fontId="112"/>
  </si>
  <si>
    <t>データ型</t>
    <rPh sb="3" eb="4">
      <t>ガタ</t>
    </rPh>
    <phoneticPr fontId="109"/>
  </si>
  <si>
    <t>桁数</t>
    <rPh sb="0" eb="2">
      <t>ケタスウ</t>
    </rPh>
    <phoneticPr fontId="109"/>
  </si>
  <si>
    <t>少数</t>
    <rPh sb="0" eb="2">
      <t>ショウスウ</t>
    </rPh>
    <phoneticPr fontId="109"/>
  </si>
  <si>
    <t>旧物理テーブル名</t>
    <rPh sb="0" eb="1">
      <t>キュウ</t>
    </rPh>
    <rPh sb="1" eb="3">
      <t>ブツリ</t>
    </rPh>
    <rPh sb="7" eb="8">
      <t>メイ</t>
    </rPh>
    <phoneticPr fontId="112"/>
  </si>
  <si>
    <t>旧論理名</t>
    <rPh sb="1" eb="3">
      <t>ロンリ</t>
    </rPh>
    <rPh sb="3" eb="4">
      <t>ナ</t>
    </rPh>
    <phoneticPr fontId="112"/>
  </si>
  <si>
    <t>固定項目識別</t>
    <rPh sb="0" eb="2">
      <t>コテイ</t>
    </rPh>
    <rPh sb="2" eb="4">
      <t>コウモク</t>
    </rPh>
    <rPh sb="4" eb="6">
      <t>シキベツ</t>
    </rPh>
    <phoneticPr fontId="109"/>
  </si>
  <si>
    <t>サロゲートキー</t>
    <phoneticPr fontId="109"/>
  </si>
  <si>
    <t>DECIMAL</t>
    <phoneticPr fontId="109"/>
  </si>
  <si>
    <t>IDは自動採番</t>
    <rPh sb="2" eb="4">
      <t>ジドウ</t>
    </rPh>
    <rPh sb="4" eb="6">
      <t>サイバン</t>
    </rPh>
    <phoneticPr fontId="109"/>
  </si>
  <si>
    <t>固定項目</t>
    <rPh sb="0" eb="2">
      <t>コテイ</t>
    </rPh>
    <rPh sb="2" eb="4">
      <t>コウモク</t>
    </rPh>
    <phoneticPr fontId="109"/>
  </si>
  <si>
    <t>NCHAR</t>
  </si>
  <si>
    <t>作成日時</t>
    <rPh sb="0" eb="2">
      <t>サクセイ</t>
    </rPh>
    <rPh sb="2" eb="4">
      <t>ニチジ</t>
    </rPh>
    <phoneticPr fontId="109"/>
  </si>
  <si>
    <t>TIMESTAMP</t>
    <phoneticPr fontId="109"/>
  </si>
  <si>
    <t>CURRENT_TIMESTAMP</t>
    <phoneticPr fontId="109"/>
  </si>
  <si>
    <t>レコードを生成した日時</t>
    <rPh sb="4" eb="6">
      <t>セイセイ</t>
    </rPh>
    <rPh sb="8" eb="10">
      <t>ニチジ</t>
    </rPh>
    <phoneticPr fontId="109"/>
  </si>
  <si>
    <t>作成端末</t>
    <rPh sb="0" eb="2">
      <t>サクセイ</t>
    </rPh>
    <rPh sb="2" eb="4">
      <t>タンマツ</t>
    </rPh>
    <phoneticPr fontId="109"/>
  </si>
  <si>
    <t>NCHAR</t>
    <phoneticPr fontId="109"/>
  </si>
  <si>
    <t>レコードを生成した端末コード</t>
    <rPh sb="5" eb="7">
      <t>セイセイ</t>
    </rPh>
    <rPh sb="9" eb="11">
      <t>タンマツ</t>
    </rPh>
    <phoneticPr fontId="109"/>
  </si>
  <si>
    <t>作成ユーザー</t>
    <rPh sb="0" eb="2">
      <t>サクセイ</t>
    </rPh>
    <phoneticPr fontId="109"/>
  </si>
  <si>
    <t>レコードを生成した従業員コード</t>
    <rPh sb="3" eb="5">
      <t>サクセイ</t>
    </rPh>
    <rPh sb="5" eb="7">
      <t>セイセイ</t>
    </rPh>
    <rPh sb="9" eb="12">
      <t>ジュウギョウイン</t>
    </rPh>
    <phoneticPr fontId="109"/>
  </si>
  <si>
    <t>作成処理ID</t>
    <rPh sb="0" eb="2">
      <t>サクセイ</t>
    </rPh>
    <rPh sb="2" eb="4">
      <t>ショリ</t>
    </rPh>
    <phoneticPr fontId="109"/>
  </si>
  <si>
    <t>レコードを生成した処理ID</t>
    <rPh sb="5" eb="7">
      <t>セイセイ</t>
    </rPh>
    <rPh sb="9" eb="11">
      <t>ショリ</t>
    </rPh>
    <phoneticPr fontId="109"/>
  </si>
  <si>
    <t>更新日時</t>
    <rPh sb="0" eb="2">
      <t>コウシン</t>
    </rPh>
    <rPh sb="2" eb="4">
      <t>ニチジ</t>
    </rPh>
    <phoneticPr fontId="109"/>
  </si>
  <si>
    <t>レコードを更新した日時</t>
    <rPh sb="4" eb="6">
      <t>コウシン</t>
    </rPh>
    <rPh sb="8" eb="10">
      <t>ニチジ</t>
    </rPh>
    <phoneticPr fontId="109"/>
  </si>
  <si>
    <t>更新端末</t>
    <rPh sb="0" eb="2">
      <t>コウシン</t>
    </rPh>
    <rPh sb="2" eb="4">
      <t>タンマツ</t>
    </rPh>
    <phoneticPr fontId="109"/>
  </si>
  <si>
    <t>レコードを更新した端末コード</t>
    <rPh sb="4" eb="6">
      <t>コウシン</t>
    </rPh>
    <rPh sb="8" eb="10">
      <t>タンマツ</t>
    </rPh>
    <phoneticPr fontId="109"/>
  </si>
  <si>
    <t>更新ユーザー</t>
    <rPh sb="0" eb="2">
      <t>コウシン</t>
    </rPh>
    <phoneticPr fontId="109"/>
  </si>
  <si>
    <t>レコードを更新した従業員コード</t>
    <rPh sb="4" eb="6">
      <t>コウシン</t>
    </rPh>
    <rPh sb="8" eb="11">
      <t>ジュウギョウイン</t>
    </rPh>
    <phoneticPr fontId="109"/>
  </si>
  <si>
    <t>更新処理ID</t>
    <rPh sb="0" eb="2">
      <t>コウシン</t>
    </rPh>
    <rPh sb="2" eb="4">
      <t>ショリ</t>
    </rPh>
    <phoneticPr fontId="109"/>
  </si>
  <si>
    <t>レコードを更新した処理ID</t>
    <rPh sb="4" eb="6">
      <t>コウシン</t>
    </rPh>
    <rPh sb="9" eb="11">
      <t>ショリ</t>
    </rPh>
    <phoneticPr fontId="109"/>
  </si>
  <si>
    <t>Lockバージョン</t>
    <phoneticPr fontId="109"/>
  </si>
  <si>
    <t>楽観的排他制御を行う場合に使用</t>
    <rPh sb="0" eb="6">
      <t>ラッカンテキハイタセイギョ</t>
    </rPh>
    <rPh sb="7" eb="8">
      <t>オコナ</t>
    </rPh>
    <rPh sb="9" eb="11">
      <t>バアイ</t>
    </rPh>
    <rPh sb="12" eb="14">
      <t>シヨウ</t>
    </rPh>
    <phoneticPr fontId="109"/>
  </si>
  <si>
    <t>インデックス定義</t>
    <phoneticPr fontId="112"/>
  </si>
  <si>
    <t>索引名</t>
  </si>
  <si>
    <t>テーブル説明</t>
    <rPh sb="4" eb="6">
      <t>セツメイ</t>
    </rPh>
    <phoneticPr fontId="109"/>
  </si>
  <si>
    <t>日本語名</t>
  </si>
  <si>
    <t>レコード長</t>
  </si>
  <si>
    <t>レコード編成</t>
  </si>
  <si>
    <t>更新サイクル</t>
  </si>
  <si>
    <t>DDLファイル名</t>
    <phoneticPr fontId="112"/>
  </si>
  <si>
    <t>SHITKEYB</t>
  </si>
  <si>
    <t>キー部</t>
  </si>
  <si>
    <t>G</t>
  </si>
  <si>
    <t>SHITMTNC</t>
  </si>
  <si>
    <t>紹介元事業所コード</t>
  </si>
  <si>
    <t>PIC</t>
  </si>
  <si>
    <t>SHITMYMD</t>
  </si>
  <si>
    <t>年月日</t>
  </si>
  <si>
    <t>SHITMSNO</t>
  </si>
  <si>
    <t>紹介№</t>
  </si>
  <si>
    <t>SHITMDUM</t>
  </si>
  <si>
    <t>ダミー</t>
  </si>
  <si>
    <t>SHITMOTO</t>
  </si>
  <si>
    <t>紹介元</t>
  </si>
  <si>
    <t>SHITMJCD</t>
  </si>
  <si>
    <t>SHITMNCD</t>
  </si>
  <si>
    <t>SHITMNNM</t>
  </si>
  <si>
    <t>荷主名</t>
  </si>
  <si>
    <t>SHITMGCD</t>
  </si>
  <si>
    <t>業種コード</t>
  </si>
  <si>
    <t>SHITKEYA</t>
  </si>
  <si>
    <t>ＡＩＸ</t>
  </si>
  <si>
    <t>SHITSTNC</t>
  </si>
  <si>
    <t>紹介先事業所コード</t>
  </si>
  <si>
    <t>SHITSYMD</t>
  </si>
  <si>
    <t>SHITSSNO</t>
  </si>
  <si>
    <t>SHITSDUM</t>
  </si>
  <si>
    <t>SHITSAKI</t>
  </si>
  <si>
    <t>紹介先</t>
  </si>
  <si>
    <t>SHITSNNG</t>
  </si>
  <si>
    <t>荷主名（漢字）</t>
  </si>
  <si>
    <t>SHITSNNC</t>
  </si>
  <si>
    <t>荷主名（カナ）</t>
  </si>
  <si>
    <t>SHITSJU1</t>
  </si>
  <si>
    <t>住所１</t>
  </si>
  <si>
    <t>SHITSJU2</t>
  </si>
  <si>
    <t>住所２</t>
  </si>
  <si>
    <t>SHITSGCD</t>
  </si>
  <si>
    <t>業者コード</t>
  </si>
  <si>
    <t>SHITSGNM</t>
  </si>
  <si>
    <t>その他業者名</t>
  </si>
  <si>
    <t>SHITKEKA</t>
  </si>
  <si>
    <t>経過</t>
  </si>
  <si>
    <t>SHITKJCD</t>
  </si>
  <si>
    <t>SHITKEIK</t>
  </si>
  <si>
    <t>SHITKEKB</t>
  </si>
  <si>
    <t>経過区分</t>
  </si>
  <si>
    <t>SHITKYMD</t>
  </si>
  <si>
    <t>訪問年月日</t>
  </si>
  <si>
    <t>SHITDMY1</t>
  </si>
  <si>
    <t>SHITYMDM</t>
  </si>
  <si>
    <t>紹介元最終更新日</t>
  </si>
  <si>
    <t>SHITYMDS</t>
  </si>
  <si>
    <t>紹介先最終更新日</t>
  </si>
  <si>
    <t>SHITDKBN</t>
  </si>
  <si>
    <t>削除区分</t>
  </si>
  <si>
    <t>9:削除</t>
  </si>
  <si>
    <t>SHITAYMD</t>
  </si>
  <si>
    <t>作成年月日</t>
  </si>
  <si>
    <t>指定依頼書マスタ</t>
    <phoneticPr fontId="108"/>
  </si>
  <si>
    <t>JAC渡部</t>
  </si>
  <si>
    <t>紹介元従業員コード</t>
  </si>
  <si>
    <t>AIX KEY</t>
  </si>
  <si>
    <t>紹介先荷主名（漢字）</t>
  </si>
  <si>
    <t>紹介先荷主名（カナ）</t>
  </si>
  <si>
    <t>紹介先住所１</t>
  </si>
  <si>
    <t>紹介先住所２</t>
  </si>
  <si>
    <t>SHITSGC1</t>
  </si>
  <si>
    <t>紹介先業者コード１</t>
  </si>
  <si>
    <t>SHITSGC2</t>
  </si>
  <si>
    <t>紹介先業者コード２</t>
  </si>
  <si>
    <t>SHITSGC3</t>
  </si>
  <si>
    <t>紹介先業者コード３</t>
  </si>
  <si>
    <t>紹介先その他業者名</t>
  </si>
  <si>
    <t>経過従業員コード</t>
  </si>
  <si>
    <t>SHITKEK1</t>
  </si>
  <si>
    <t>経過区分１</t>
  </si>
  <si>
    <t>SHITKYM1</t>
  </si>
  <si>
    <t>訪問年月日１</t>
  </si>
  <si>
    <t>SHITKEK2</t>
  </si>
  <si>
    <t>経過区分２</t>
  </si>
  <si>
    <t>SHITKYM2</t>
  </si>
  <si>
    <t>訪問年月日２</t>
  </si>
  <si>
    <t>SHITKEK3</t>
  </si>
  <si>
    <t>経過区分３</t>
  </si>
  <si>
    <t>SHITKYM3</t>
  </si>
  <si>
    <t>訪問年月日３</t>
  </si>
  <si>
    <t>指定依頼書ＲＤＢ</t>
  </si>
  <si>
    <t>24/08/21</t>
  </si>
  <si>
    <t>田中　稔</t>
  </si>
  <si>
    <t>1.指定依頼書マスタ取得</t>
  </si>
  <si>
    <t xml:space="preserve"> VKIRIMS</t>
  </si>
  <si>
    <t xml:space="preserve">     SHITMTNC = :条件①</t>
  </si>
  <si>
    <t xml:space="preserve"> AND SHITMYMD = :条件②</t>
  </si>
  <si>
    <t xml:space="preserve"> AND SHITMSNO = :条件③</t>
  </si>
  <si>
    <t>ID</t>
  </si>
  <si>
    <t>サロゲートキー</t>
  </si>
  <si>
    <t>VERSION</t>
  </si>
  <si>
    <t>Lockバージョン</t>
  </si>
  <si>
    <t>SHITMYMD</t>
    <phoneticPr fontId="108"/>
  </si>
  <si>
    <t>　　※　[AsIs]論理名に重複があってもよい</t>
    <rPh sb="10" eb="13">
      <t>ロンリメイ</t>
    </rPh>
    <rPh sb="14" eb="16">
      <t>チョウフク</t>
    </rPh>
    <phoneticPr fontId="108"/>
  </si>
  <si>
    <t>✕</t>
    <phoneticPr fontId="108"/>
  </si>
  <si>
    <t>〇</t>
    <phoneticPr fontId="108"/>
  </si>
  <si>
    <t>年月日と紹介№が重複していましたので以下のように変更必要です。頭に照会元　紹介先を付るなど　変更方法を下記にいただけますか</t>
    <rPh sb="8" eb="10">
      <t>チョウフク</t>
    </rPh>
    <rPh sb="18" eb="20">
      <t>イカ</t>
    </rPh>
    <rPh sb="24" eb="26">
      <t>ヘンコウ</t>
    </rPh>
    <rPh sb="26" eb="28">
      <t>ヒツヨウ</t>
    </rPh>
    <rPh sb="31" eb="32">
      <t>アタマ</t>
    </rPh>
    <rPh sb="33" eb="36">
      <t>ショウカイモト</t>
    </rPh>
    <rPh sb="37" eb="40">
      <t>ショウカイサキ</t>
    </rPh>
    <rPh sb="41" eb="42">
      <t>ツ</t>
    </rPh>
    <rPh sb="46" eb="50">
      <t>ヘンコウホウホウ</t>
    </rPh>
    <rPh sb="51" eb="53">
      <t>カキ</t>
    </rPh>
    <phoneticPr fontId="108"/>
  </si>
  <si>
    <t>SHITMYMD　年月日　→　　　　に変更</t>
    <rPh sb="19" eb="21">
      <t>ヘンコウ</t>
    </rPh>
    <phoneticPr fontId="108"/>
  </si>
  <si>
    <t>SHITMSNO　紹介№　→　　　　に変更</t>
    <phoneticPr fontId="108"/>
  </si>
  <si>
    <t>SHITSYMD　年月日　→　　　　に変更</t>
    <phoneticPr fontId="108"/>
  </si>
  <si>
    <t>SHITSSNO　紹介№　→　　　　に変更</t>
    <phoneticPr fontId="108"/>
  </si>
  <si>
    <t>年月日</t>
    <phoneticPr fontId="108"/>
  </si>
  <si>
    <t>紹介№</t>
    <phoneticPr fontId="108"/>
  </si>
  <si>
    <t>全角のみの項目はありませんでした。</t>
    <rPh sb="0" eb="2">
      <t>ゼンカク</t>
    </rPh>
    <rPh sb="5" eb="7">
      <t>コウモク</t>
    </rPh>
    <phoneticPr fontId="108"/>
  </si>
  <si>
    <r>
      <t xml:space="preserve">全角のみの項目はありませんでしたが、
</t>
    </r>
    <r>
      <rPr>
        <b/>
        <sz val="11"/>
        <color theme="1"/>
        <rFont val="Yu Gothic"/>
        <family val="3"/>
        <charset val="128"/>
        <scheme val="minor"/>
      </rPr>
      <t>VKIRIMS_指定依頼書マスター.csvと移行元レイアウトがあっていないと思います。</t>
    </r>
    <rPh sb="0" eb="2">
      <t>ゼンカク</t>
    </rPh>
    <rPh sb="5" eb="7">
      <t>コウモク</t>
    </rPh>
    <rPh sb="41" eb="44">
      <t>イコウモト</t>
    </rPh>
    <rPh sb="57" eb="58">
      <t>オモ</t>
    </rPh>
    <phoneticPr fontId="108"/>
  </si>
  <si>
    <t>SHITKEIK1</t>
    <phoneticPr fontId="108"/>
  </si>
  <si>
    <t>SHITKEIK</t>
    <phoneticPr fontId="108"/>
  </si>
  <si>
    <t>SHITKEKB[1]</t>
    <phoneticPr fontId="108"/>
  </si>
  <si>
    <t>SHITKYMD[1]</t>
    <phoneticPr fontId="108"/>
  </si>
  <si>
    <t>SHITKEKB[2]</t>
    <phoneticPr fontId="108"/>
  </si>
  <si>
    <t>SHITKYMD[2]</t>
    <phoneticPr fontId="108"/>
  </si>
  <si>
    <t>SHITKEKB[3]</t>
    <phoneticPr fontId="108"/>
  </si>
  <si>
    <t>SHITKYMD[3]</t>
    <phoneticPr fontId="108"/>
  </si>
  <si>
    <t>Asisの下記を配列展開しました。物理名のつけ方に誤りがないかご確認ください</t>
    <rPh sb="5" eb="7">
      <t>カキ</t>
    </rPh>
    <rPh sb="8" eb="12">
      <t>ハイレツテンカイ</t>
    </rPh>
    <rPh sb="17" eb="20">
      <t>ブツリメイ</t>
    </rPh>
    <rPh sb="23" eb="24">
      <t>カタ</t>
    </rPh>
    <rPh sb="25" eb="26">
      <t>アヤマ</t>
    </rPh>
    <rPh sb="32" eb="34">
      <t>カクニン</t>
    </rPh>
    <phoneticPr fontId="108"/>
  </si>
  <si>
    <t>同上</t>
    <rPh sb="0" eb="2">
      <t>ドウジョウ</t>
    </rPh>
    <phoneticPr fontId="108"/>
  </si>
  <si>
    <t>Asisの廃止項目　下記が廃止扱いになっています間違いないか確認をお願いいたします。</t>
    <rPh sb="5" eb="9">
      <t>ハイシコウモク</t>
    </rPh>
    <rPh sb="10" eb="12">
      <t>カキ</t>
    </rPh>
    <rPh sb="13" eb="15">
      <t>ハイシ</t>
    </rPh>
    <rPh sb="15" eb="16">
      <t>アツカ</t>
    </rPh>
    <rPh sb="24" eb="26">
      <t>マチガ</t>
    </rPh>
    <rPh sb="30" eb="32">
      <t>カクニン</t>
    </rPh>
    <rPh sb="34" eb="35">
      <t>ネガ</t>
    </rPh>
    <phoneticPr fontId="108"/>
  </si>
  <si>
    <t>SHITMOTO　紹介元</t>
    <phoneticPr fontId="108"/>
  </si>
  <si>
    <t>SHITSAKI　紹介先</t>
    <phoneticPr fontId="108"/>
  </si>
  <si>
    <t>SHITKEKA　経過</t>
    <phoneticPr fontId="108"/>
  </si>
  <si>
    <t>SHITKEIK　経過</t>
    <phoneticPr fontId="108"/>
  </si>
  <si>
    <t>VKIRIMS_指定依頼書マスター.csv　が正しいものと比較します</t>
    <rPh sb="23" eb="24">
      <t>タダ</t>
    </rPh>
    <rPh sb="29" eb="31">
      <t>ヒカク</t>
    </rPh>
    <phoneticPr fontId="108"/>
  </si>
  <si>
    <t>実際にロードして確認します。</t>
    <rPh sb="0" eb="2">
      <t>ジッサイ</t>
    </rPh>
    <rPh sb="8" eb="10">
      <t>カクニン</t>
    </rPh>
    <phoneticPr fontId="108"/>
  </si>
  <si>
    <t>業者コードがArray構造[3]です。
これを展開する必要があります。</t>
    <rPh sb="0" eb="2">
      <t>ギョウシャ</t>
    </rPh>
    <rPh sb="11" eb="13">
      <t>コウゾウ</t>
    </rPh>
    <rPh sb="23" eb="25">
      <t>テンカイ</t>
    </rPh>
    <rPh sb="27" eb="29">
      <t>ヒツヨウ</t>
    </rPh>
    <phoneticPr fontId="108"/>
  </si>
  <si>
    <t xml:space="preserve">
認識あってます。</t>
    <rPh sb="4" eb="6">
      <t>ニンシキ</t>
    </rPh>
    <phoneticPr fontId="108"/>
  </si>
  <si>
    <t>G（グループ項目）なので「廃止」不要</t>
    <rPh sb="6" eb="8">
      <t>コウモク</t>
    </rPh>
    <rPh sb="13" eb="15">
      <t>ハイシ</t>
    </rPh>
    <rPh sb="16" eb="18">
      <t>フヨウ</t>
    </rPh>
    <phoneticPr fontId="108"/>
  </si>
  <si>
    <t>初期値を変更する
No.21 SHITKEK1[経過区分１] 初期値'00'
No.23 SHITKEK2[経過区分２] 初期値'00'
No.25 SHITKEK3[経過区分３] 初期値'00'
No.29 SHITDKBN[削除区分]   初期値'0'</t>
    <rPh sb="0" eb="3">
      <t>ショキチ</t>
    </rPh>
    <rPh sb="4" eb="6">
      <t>ヘンコウ</t>
    </rPh>
    <phoneticPr fontId="108"/>
  </si>
  <si>
    <t>第一さんに修正依頼する。
片方は「AIX　KEY」と記載があり、さらにデータ的に同じ値がセットされているので片方は消してもよいのではないか？</t>
    <rPh sb="0" eb="2">
      <t>ダイイチ</t>
    </rPh>
    <rPh sb="5" eb="7">
      <t>シュウセイ</t>
    </rPh>
    <rPh sb="7" eb="9">
      <t>イライ</t>
    </rPh>
    <rPh sb="13" eb="15">
      <t>カタホウ</t>
    </rPh>
    <rPh sb="26" eb="28">
      <t>キサイ</t>
    </rPh>
    <rPh sb="38" eb="39">
      <t>テキ</t>
    </rPh>
    <rPh sb="40" eb="41">
      <t>オナ</t>
    </rPh>
    <rPh sb="42" eb="43">
      <t>アタイ</t>
    </rPh>
    <rPh sb="54" eb="56">
      <t>カタホウ</t>
    </rPh>
    <rPh sb="57" eb="58">
      <t>ケ</t>
    </rPh>
    <phoneticPr fontId="108"/>
  </si>
  <si>
    <t>VKIRIMS_指定依頼書マスター.csv</t>
    <phoneticPr fontId="10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</si>
</sst>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m/d"/>
  </numFmts>
  <fonts count="128">
    <font>
      <sz val="11"/>
      <color theme="1"/>
      <name val="Yu Gothic"/>
      <family val="2"/>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6"/>
      <name val="Yu Gothic"/>
      <family val="3"/>
      <charset val="128"/>
      <scheme val="minor"/>
    </font>
    <font>
      <sz val="6"/>
      <name val="Yu Gothic"/>
      <family val="2"/>
      <charset val="128"/>
      <scheme val="minor"/>
    </font>
    <font>
      <sz val="11"/>
      <name val="ＭＳ Ｐゴシック"/>
      <family val="3"/>
      <charset val="128"/>
    </font>
    <font>
      <sz val="11"/>
      <name val="ＭＳ 明朝"/>
      <family val="1"/>
      <charset val="128"/>
    </font>
    <font>
      <sz val="6"/>
      <name val="ＭＳ Ｐゴシック"/>
      <family val="3"/>
      <charset val="128"/>
    </font>
    <font>
      <b/>
      <sz val="11"/>
      <name val="ＭＳ 明朝"/>
      <family val="1"/>
      <charset val="128"/>
    </font>
    <font>
      <sz val="10"/>
      <name val="ＭＳ 明朝"/>
      <family val="1"/>
      <charset val="128"/>
    </font>
    <font>
      <u/>
      <sz val="11"/>
      <color theme="10"/>
      <name val="ＭＳ Ｐゴシック"/>
      <family val="3"/>
      <charset val="128"/>
    </font>
    <font>
      <sz val="9"/>
      <color indexed="81"/>
      <name val="MS P ゴシック"/>
      <family val="3"/>
      <charset val="128"/>
    </font>
    <font>
      <u/>
      <sz val="11"/>
      <color theme="10"/>
      <name val="Yu Gothic"/>
      <family val="2"/>
      <charset val="128"/>
      <scheme val="minor"/>
    </font>
    <font>
      <b/>
      <sz val="11"/>
      <name val="ＭＳ Ｐゴシック"/>
      <family val="3"/>
      <charset val="128"/>
    </font>
    <font>
      <sz val="10"/>
      <name val="ＭＳ ゴシック"/>
      <family val="3"/>
      <charset val="128"/>
    </font>
    <font>
      <sz val="11"/>
      <color theme="1"/>
      <name val="Yu Gothic"/>
      <family val="3"/>
      <charset val="128"/>
      <scheme val="minor"/>
    </font>
    <font>
      <b/>
      <sz val="11"/>
      <color theme="1"/>
      <name val="Yu Gothic"/>
      <family val="3"/>
      <charset val="128"/>
      <scheme val="minor"/>
    </font>
    <font>
      <u/>
      <sz val="11"/>
      <color indexed="12"/>
      <name val="ＭＳ Ｐゴシック"/>
      <family val="3"/>
      <charset val="128"/>
    </font>
    <font>
      <b/>
      <sz val="9"/>
      <name val="ＭＳ Ｐゴシック"/>
      <family val="3"/>
      <charset val="128"/>
    </font>
    <font>
      <b/>
      <sz val="9"/>
      <color indexed="81"/>
      <name val="MS P ゴシック"/>
      <family val="3"/>
      <charset val="128"/>
    </font>
    <font>
      <b/>
      <sz val="11"/>
      <color indexed="10"/>
      <name val="ＭＳ 明朝"/>
      <family val="1"/>
      <charset val="128"/>
    </font>
    <font>
      <sz val="11"/>
      <color theme="1"/>
      <name val="Segoe UI Symbol"/>
      <family val="2"/>
    </font>
    <font>
      <sz val="11"/>
      <color theme="1"/>
      <name val="ＭＳ Ｐゴシック"/>
      <family val="2"/>
      <charset val="128"/>
    </font>
  </fonts>
  <fills count="10">
    <fill>
      <patternFill patternType="none"/>
    </fill>
    <fill>
      <patternFill patternType="gray125"/>
    </fill>
    <fill>
      <patternFill patternType="solid">
        <fgColor indexed="41"/>
        <bgColor indexed="64"/>
      </patternFill>
    </fill>
    <fill>
      <patternFill patternType="solid">
        <fgColor rgb="FFFFFF00"/>
        <bgColor indexed="64"/>
      </patternFill>
    </fill>
    <fill>
      <patternFill patternType="solid">
        <fgColor indexed="9"/>
        <bgColor indexed="64"/>
      </patternFill>
    </fill>
    <fill>
      <patternFill patternType="solid">
        <fgColor rgb="FF92D050"/>
        <bgColor indexed="64"/>
      </patternFill>
    </fill>
    <fill>
      <patternFill patternType="solid">
        <fgColor theme="4" tint="0.79998168889431442"/>
        <bgColor indexed="64"/>
      </patternFill>
    </fill>
    <fill>
      <patternFill patternType="solid">
        <fgColor rgb="FFFFCCFF"/>
        <bgColor indexed="64"/>
      </patternFill>
    </fill>
    <fill>
      <patternFill patternType="solid">
        <fgColor theme="9" tint="0.59999389629810485"/>
        <bgColor indexed="64"/>
      </patternFill>
    </fill>
    <fill>
      <patternFill patternType="solid">
        <fgColor theme="2" tint="-9.9978637043366805E-2"/>
        <bgColor indexed="64"/>
      </patternFill>
    </fill>
  </fills>
  <borders count="3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double">
        <color indexed="64"/>
      </bottom>
      <diagonal/>
    </border>
    <border>
      <left style="hair">
        <color indexed="64"/>
      </left>
      <right style="hair">
        <color indexed="64"/>
      </right>
      <top style="thin">
        <color indexed="64"/>
      </top>
      <bottom style="double">
        <color indexed="64"/>
      </bottom>
      <diagonal/>
    </border>
    <border>
      <left style="hair">
        <color indexed="64"/>
      </left>
      <right/>
      <top style="thin">
        <color indexed="64"/>
      </top>
      <bottom style="double">
        <color indexed="64"/>
      </bottom>
      <diagonal/>
    </border>
    <border>
      <left/>
      <right/>
      <top style="thin">
        <color indexed="64"/>
      </top>
      <bottom style="double">
        <color indexed="64"/>
      </bottom>
      <diagonal/>
    </border>
    <border>
      <left/>
      <right style="hair">
        <color indexed="64"/>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double">
        <color indexed="64"/>
      </top>
      <bottom style="hair">
        <color indexed="64"/>
      </bottom>
      <diagonal/>
    </border>
    <border>
      <left style="hair">
        <color indexed="64"/>
      </left>
      <right style="hair">
        <color indexed="64"/>
      </right>
      <top style="double">
        <color indexed="64"/>
      </top>
      <bottom/>
      <diagonal/>
    </border>
    <border>
      <left style="hair">
        <color indexed="64"/>
      </left>
      <right/>
      <top style="double">
        <color indexed="64"/>
      </top>
      <bottom style="hair">
        <color indexed="64"/>
      </bottom>
      <diagonal/>
    </border>
    <border>
      <left/>
      <right/>
      <top style="double">
        <color indexed="64"/>
      </top>
      <bottom style="hair">
        <color indexed="64"/>
      </bottom>
      <diagonal/>
    </border>
    <border>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style="thin">
        <color indexed="64"/>
      </right>
      <top style="hair">
        <color indexed="64"/>
      </top>
      <bottom style="hair">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style="thin">
        <color auto="1"/>
      </bottom>
      <diagonal/>
    </border>
    <border>
      <left style="hair">
        <color indexed="64"/>
      </left>
      <right style="thin">
        <color indexed="64"/>
      </right>
      <top style="hair">
        <color indexed="64"/>
      </top>
      <bottom style="hair">
        <color indexed="64"/>
      </bottom>
      <diagonal/>
    </border>
    <border>
      <left style="thin">
        <color auto="1"/>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right/>
      <top/>
      <bottom style="thin">
        <color indexed="64"/>
      </bottom>
      <diagonal/>
    </border>
  </borders>
  <cellStyleXfs count="274">
    <xf numFmtId="0" fontId="0" fillId="0" borderId="0"/>
    <xf numFmtId="0" fontId="110" fillId="0" borderId="0"/>
    <xf numFmtId="0" fontId="115" fillId="0" borderId="0" applyNumberFormat="0" applyFill="0" applyBorder="0" applyAlignment="0" applyProtection="0"/>
    <xf numFmtId="0" fontId="107" fillId="0" borderId="0">
      <alignment vertical="center"/>
    </xf>
    <xf numFmtId="0" fontId="117" fillId="0" borderId="0" applyNumberFormat="0" applyFill="0" applyBorder="0" applyAlignment="0" applyProtection="0">
      <alignment vertical="center"/>
    </xf>
    <xf numFmtId="0" fontId="110" fillId="0" borderId="0">
      <alignment vertical="center"/>
    </xf>
    <xf numFmtId="0" fontId="110" fillId="0" borderId="0"/>
    <xf numFmtId="0" fontId="106" fillId="0" borderId="0">
      <alignment vertical="center"/>
    </xf>
    <xf numFmtId="0" fontId="105" fillId="0" borderId="0">
      <alignment vertical="center"/>
    </xf>
    <xf numFmtId="0" fontId="104" fillId="0" borderId="0">
      <alignment vertical="center"/>
    </xf>
    <xf numFmtId="0" fontId="103" fillId="0" borderId="0">
      <alignment vertical="center"/>
    </xf>
    <xf numFmtId="0" fontId="102" fillId="0" borderId="0">
      <alignment vertical="center"/>
    </xf>
    <xf numFmtId="0" fontId="101" fillId="0" borderId="0">
      <alignment vertical="center"/>
    </xf>
    <xf numFmtId="0" fontId="100" fillId="0" borderId="0">
      <alignment vertical="center"/>
    </xf>
    <xf numFmtId="0" fontId="99" fillId="0" borderId="0">
      <alignment vertical="center"/>
    </xf>
    <xf numFmtId="0" fontId="98" fillId="0" borderId="0">
      <alignment vertical="center"/>
    </xf>
    <xf numFmtId="0" fontId="97" fillId="0" borderId="0">
      <alignment vertical="center"/>
    </xf>
    <xf numFmtId="0" fontId="96" fillId="0" borderId="0">
      <alignment vertical="center"/>
    </xf>
    <xf numFmtId="0" fontId="95" fillId="0" borderId="0">
      <alignment vertical="center"/>
    </xf>
    <xf numFmtId="0" fontId="94" fillId="0" borderId="0">
      <alignment vertical="center"/>
    </xf>
    <xf numFmtId="0" fontId="93" fillId="0" borderId="0">
      <alignment vertical="center"/>
    </xf>
    <xf numFmtId="0" fontId="92" fillId="0" borderId="0">
      <alignment vertical="center"/>
    </xf>
    <xf numFmtId="0" fontId="91" fillId="0" borderId="0">
      <alignment vertical="center"/>
    </xf>
    <xf numFmtId="0" fontId="90" fillId="0" borderId="0">
      <alignment vertical="center"/>
    </xf>
    <xf numFmtId="0" fontId="89" fillId="0" borderId="0">
      <alignment vertical="center"/>
    </xf>
    <xf numFmtId="0" fontId="88" fillId="0" borderId="0">
      <alignment vertical="center"/>
    </xf>
    <xf numFmtId="0" fontId="87" fillId="0" borderId="0">
      <alignment vertical="center"/>
    </xf>
    <xf numFmtId="0" fontId="86" fillId="0" borderId="0">
      <alignment vertical="center"/>
    </xf>
    <xf numFmtId="0" fontId="85" fillId="0" borderId="0">
      <alignment vertical="center"/>
    </xf>
    <xf numFmtId="0" fontId="84" fillId="0" borderId="0">
      <alignment vertical="center"/>
    </xf>
    <xf numFmtId="0" fontId="84" fillId="0" borderId="0">
      <alignment vertical="center"/>
    </xf>
    <xf numFmtId="0" fontId="84" fillId="0" borderId="0">
      <alignment vertical="center"/>
    </xf>
    <xf numFmtId="0" fontId="84" fillId="0" borderId="0">
      <alignment vertical="center"/>
    </xf>
    <xf numFmtId="0" fontId="84" fillId="0" borderId="0">
      <alignment vertical="center"/>
    </xf>
    <xf numFmtId="0" fontId="84" fillId="0" borderId="0">
      <alignment vertical="center"/>
    </xf>
    <xf numFmtId="0" fontId="84" fillId="0" borderId="0">
      <alignment vertical="center"/>
    </xf>
    <xf numFmtId="0" fontId="84" fillId="0" borderId="0">
      <alignment vertical="center"/>
    </xf>
    <xf numFmtId="0" fontId="84" fillId="0" borderId="0">
      <alignment vertical="center"/>
    </xf>
    <xf numFmtId="0" fontId="84" fillId="0" borderId="0">
      <alignment vertical="center"/>
    </xf>
    <xf numFmtId="0" fontId="84" fillId="0" borderId="0">
      <alignment vertical="center"/>
    </xf>
    <xf numFmtId="0" fontId="84" fillId="0" borderId="0">
      <alignment vertical="center"/>
    </xf>
    <xf numFmtId="0" fontId="84" fillId="0" borderId="0">
      <alignment vertical="center"/>
    </xf>
    <xf numFmtId="0" fontId="84" fillId="0" borderId="0">
      <alignment vertical="center"/>
    </xf>
    <xf numFmtId="0" fontId="84" fillId="0" borderId="0">
      <alignment vertical="center"/>
    </xf>
    <xf numFmtId="0" fontId="84" fillId="0" borderId="0">
      <alignment vertical="center"/>
    </xf>
    <xf numFmtId="0" fontId="84" fillId="0" borderId="0">
      <alignment vertical="center"/>
    </xf>
    <xf numFmtId="0" fontId="84" fillId="0" borderId="0">
      <alignment vertical="center"/>
    </xf>
    <xf numFmtId="0" fontId="84" fillId="0" borderId="0">
      <alignment vertical="center"/>
    </xf>
    <xf numFmtId="0" fontId="84" fillId="0" borderId="0">
      <alignment vertical="center"/>
    </xf>
    <xf numFmtId="0" fontId="84" fillId="0" borderId="0">
      <alignment vertical="center"/>
    </xf>
    <xf numFmtId="0" fontId="84" fillId="0" borderId="0">
      <alignment vertical="center"/>
    </xf>
    <xf numFmtId="0" fontId="84" fillId="0" borderId="0">
      <alignment vertical="center"/>
    </xf>
    <xf numFmtId="0" fontId="83" fillId="0" borderId="0">
      <alignment vertical="center"/>
    </xf>
    <xf numFmtId="0" fontId="82" fillId="0" borderId="0">
      <alignment vertical="center"/>
    </xf>
    <xf numFmtId="0" fontId="81" fillId="0" borderId="0">
      <alignment vertical="center"/>
    </xf>
    <xf numFmtId="0" fontId="80" fillId="0" borderId="0">
      <alignment vertical="center"/>
    </xf>
    <xf numFmtId="0" fontId="79" fillId="0" borderId="0">
      <alignment vertical="center"/>
    </xf>
    <xf numFmtId="0" fontId="78" fillId="0" borderId="0">
      <alignment vertical="center"/>
    </xf>
    <xf numFmtId="0" fontId="77" fillId="0" borderId="0">
      <alignment vertical="center"/>
    </xf>
    <xf numFmtId="0" fontId="76" fillId="0" borderId="0">
      <alignment vertical="center"/>
    </xf>
    <xf numFmtId="0" fontId="75" fillId="0" borderId="0">
      <alignment vertical="center"/>
    </xf>
    <xf numFmtId="0" fontId="74" fillId="0" borderId="0">
      <alignment vertical="center"/>
    </xf>
    <xf numFmtId="0" fontId="73" fillId="0" borderId="0">
      <alignment vertical="center"/>
    </xf>
    <xf numFmtId="0" fontId="72" fillId="0" borderId="0">
      <alignment vertical="center"/>
    </xf>
    <xf numFmtId="0" fontId="71" fillId="0" borderId="0">
      <alignment vertical="center"/>
    </xf>
    <xf numFmtId="0" fontId="71" fillId="0" borderId="0">
      <alignment vertical="center"/>
    </xf>
    <xf numFmtId="0" fontId="71" fillId="0" borderId="0">
      <alignment vertical="center"/>
    </xf>
    <xf numFmtId="0" fontId="71" fillId="0" borderId="0">
      <alignment vertical="center"/>
    </xf>
    <xf numFmtId="0" fontId="71" fillId="0" borderId="0">
      <alignment vertical="center"/>
    </xf>
    <xf numFmtId="0" fontId="71" fillId="0" borderId="0">
      <alignment vertical="center"/>
    </xf>
    <xf numFmtId="0" fontId="70" fillId="0" borderId="0">
      <alignment vertical="center"/>
    </xf>
    <xf numFmtId="0" fontId="69" fillId="0" borderId="0">
      <alignment vertical="center"/>
    </xf>
    <xf numFmtId="0" fontId="68" fillId="0" borderId="0">
      <alignment vertical="center"/>
    </xf>
    <xf numFmtId="0" fontId="67" fillId="0" borderId="0">
      <alignment vertical="center"/>
    </xf>
    <xf numFmtId="0" fontId="66" fillId="0" borderId="0">
      <alignment vertical="center"/>
    </xf>
    <xf numFmtId="0" fontId="65" fillId="0" borderId="0">
      <alignment vertical="center"/>
    </xf>
    <xf numFmtId="0" fontId="64" fillId="0" borderId="0">
      <alignment vertical="center"/>
    </xf>
    <xf numFmtId="0" fontId="63" fillId="0" borderId="0">
      <alignment vertical="center"/>
    </xf>
    <xf numFmtId="0" fontId="62" fillId="0" borderId="0">
      <alignment vertical="center"/>
    </xf>
    <xf numFmtId="0" fontId="61" fillId="0" borderId="0">
      <alignment vertical="center"/>
    </xf>
    <xf numFmtId="0" fontId="60" fillId="0" borderId="0">
      <alignment vertical="center"/>
    </xf>
    <xf numFmtId="0" fontId="59" fillId="0" borderId="0">
      <alignment vertical="center"/>
    </xf>
    <xf numFmtId="0" fontId="58" fillId="0" borderId="0">
      <alignment vertical="center"/>
    </xf>
    <xf numFmtId="0" fontId="57" fillId="0" borderId="0">
      <alignment vertical="center"/>
    </xf>
    <xf numFmtId="0" fontId="56" fillId="0" borderId="0">
      <alignment vertical="center"/>
    </xf>
    <xf numFmtId="0" fontId="55" fillId="0" borderId="0">
      <alignment vertical="center"/>
    </xf>
    <xf numFmtId="0" fontId="54" fillId="0" borderId="0">
      <alignment vertical="center"/>
    </xf>
    <xf numFmtId="0" fontId="53" fillId="0" borderId="0">
      <alignment vertical="center"/>
    </xf>
    <xf numFmtId="0" fontId="52" fillId="0" borderId="0">
      <alignment vertical="center"/>
    </xf>
    <xf numFmtId="0" fontId="51" fillId="0" borderId="0">
      <alignment vertical="center"/>
    </xf>
    <xf numFmtId="0" fontId="50" fillId="0" borderId="0">
      <alignment vertical="center"/>
    </xf>
    <xf numFmtId="0" fontId="49" fillId="0" borderId="0">
      <alignment vertical="center"/>
    </xf>
    <xf numFmtId="0" fontId="48" fillId="0" borderId="0">
      <alignment vertical="center"/>
    </xf>
    <xf numFmtId="0" fontId="47" fillId="0" borderId="0">
      <alignment vertical="center"/>
    </xf>
    <xf numFmtId="0" fontId="46" fillId="0" borderId="0">
      <alignment vertical="center"/>
    </xf>
    <xf numFmtId="0" fontId="45" fillId="0" borderId="0">
      <alignment vertical="center"/>
    </xf>
    <xf numFmtId="0" fontId="44" fillId="0" borderId="0">
      <alignment vertical="center"/>
    </xf>
    <xf numFmtId="0" fontId="43" fillId="0" borderId="0">
      <alignment vertical="center"/>
    </xf>
    <xf numFmtId="0" fontId="42" fillId="0" borderId="0">
      <alignment vertical="center"/>
    </xf>
    <xf numFmtId="0" fontId="41" fillId="0" borderId="0">
      <alignment vertical="center"/>
    </xf>
    <xf numFmtId="0" fontId="40" fillId="0" borderId="0">
      <alignment vertical="center"/>
    </xf>
    <xf numFmtId="0" fontId="39" fillId="0" borderId="0">
      <alignment vertical="center"/>
    </xf>
    <xf numFmtId="0" fontId="38" fillId="0" borderId="0">
      <alignment vertical="center"/>
    </xf>
    <xf numFmtId="0" fontId="37" fillId="0" borderId="0">
      <alignment vertical="center"/>
    </xf>
    <xf numFmtId="0" fontId="36" fillId="0" borderId="0">
      <alignment vertical="center"/>
    </xf>
    <xf numFmtId="0" fontId="35" fillId="0" borderId="0">
      <alignment vertical="center"/>
    </xf>
    <xf numFmtId="0" fontId="34" fillId="0" borderId="0">
      <alignment vertical="center"/>
    </xf>
    <xf numFmtId="0" fontId="33" fillId="0" borderId="0">
      <alignment vertical="center"/>
    </xf>
    <xf numFmtId="0" fontId="32" fillId="0" borderId="0">
      <alignment vertical="center"/>
    </xf>
    <xf numFmtId="0" fontId="31" fillId="0" borderId="0">
      <alignment vertical="center"/>
    </xf>
    <xf numFmtId="0" fontId="30" fillId="0" borderId="0">
      <alignment vertical="center"/>
    </xf>
    <xf numFmtId="0" fontId="29" fillId="0" borderId="0">
      <alignment vertical="center"/>
    </xf>
    <xf numFmtId="0" fontId="28" fillId="0" borderId="0">
      <alignment vertical="center"/>
    </xf>
    <xf numFmtId="0" fontId="27" fillId="0" borderId="0">
      <alignment vertical="center"/>
    </xf>
    <xf numFmtId="0" fontId="26" fillId="0" borderId="0">
      <alignment vertical="center"/>
    </xf>
    <xf numFmtId="0" fontId="25" fillId="0" borderId="0">
      <alignment vertical="center"/>
    </xf>
    <xf numFmtId="0" fontId="24" fillId="0" borderId="0">
      <alignment vertical="center"/>
    </xf>
    <xf numFmtId="0" fontId="23" fillId="0" borderId="0">
      <alignment vertical="center"/>
    </xf>
    <xf numFmtId="0" fontId="22" fillId="0" borderId="0">
      <alignment vertical="center"/>
    </xf>
    <xf numFmtId="0" fontId="21" fillId="0" borderId="0">
      <alignment vertical="center"/>
    </xf>
    <xf numFmtId="0" fontId="20" fillId="0" borderId="0">
      <alignment vertical="center"/>
    </xf>
    <xf numFmtId="0" fontId="19" fillId="0" borderId="0">
      <alignment vertical="center"/>
    </xf>
    <xf numFmtId="0" fontId="18" fillId="0" borderId="0">
      <alignment vertical="center"/>
    </xf>
    <xf numFmtId="0" fontId="17" fillId="0" borderId="0">
      <alignment vertical="center"/>
    </xf>
    <xf numFmtId="0" fontId="16" fillId="0" borderId="0">
      <alignment vertical="center"/>
    </xf>
    <xf numFmtId="0" fontId="15" fillId="0" borderId="0">
      <alignment vertical="center"/>
    </xf>
    <xf numFmtId="0" fontId="14" fillId="0" borderId="0">
      <alignment vertical="center"/>
    </xf>
    <xf numFmtId="0" fontId="13" fillId="0" borderId="0">
      <alignment vertical="center"/>
    </xf>
    <xf numFmtId="0" fontId="12" fillId="0" borderId="0">
      <alignment vertical="center"/>
    </xf>
    <xf numFmtId="0" fontId="11" fillId="0" borderId="0">
      <alignment vertical="center"/>
    </xf>
    <xf numFmtId="0" fontId="10" fillId="0" borderId="0">
      <alignment vertical="center"/>
    </xf>
    <xf numFmtId="0" fontId="9" fillId="0" borderId="0">
      <alignment vertical="center"/>
    </xf>
    <xf numFmtId="0" fontId="8" fillId="0" borderId="0">
      <alignment vertical="center"/>
    </xf>
    <xf numFmtId="0" fontId="7" fillId="0" borderId="0">
      <alignment vertical="center"/>
    </xf>
    <xf numFmtId="0" fontId="6" fillId="0" borderId="0">
      <alignment vertical="center"/>
    </xf>
    <xf numFmtId="0" fontId="5" fillId="0" borderId="0">
      <alignment vertical="center"/>
    </xf>
    <xf numFmtId="0" fontId="4" fillId="0" borderId="0">
      <alignment vertical="center"/>
    </xf>
    <xf numFmtId="0" fontId="3" fillId="0" borderId="0">
      <alignment vertical="center"/>
    </xf>
    <xf numFmtId="0" fontId="122" fillId="0" borderId="0" applyNumberFormat="0" applyFill="0" applyBorder="0" applyAlignment="0" applyProtection="0">
      <alignment vertical="top"/>
      <protection locked="0"/>
    </xf>
    <xf numFmtId="0" fontId="2"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cellStyleXfs>
  <cellXfs count="199">
    <xf numFmtId="0" fontId="0" fillId="0" borderId="0" xfId="0"/>
    <xf numFmtId="0" fontId="111" fillId="2" borderId="1" xfId="1" applyFont="1" applyFill="1" applyBorder="1" applyAlignment="1">
      <alignment horizontal="center" vertical="center"/>
    </xf>
    <xf numFmtId="0" fontId="111" fillId="2" borderId="2" xfId="1" applyFont="1" applyFill="1" applyBorder="1" applyAlignment="1">
      <alignment horizontal="center" vertical="center"/>
    </xf>
    <xf numFmtId="0" fontId="111" fillId="0" borderId="0" xfId="1" applyFont="1"/>
    <xf numFmtId="0" fontId="111" fillId="0" borderId="1" xfId="1" applyFont="1" applyBorder="1" applyAlignment="1">
      <alignment horizontal="center" vertical="center"/>
    </xf>
    <xf numFmtId="14" fontId="111" fillId="0" borderId="1" xfId="1" applyNumberFormat="1" applyFont="1" applyBorder="1" applyAlignment="1">
      <alignment horizontal="center" vertical="center"/>
    </xf>
    <xf numFmtId="0" fontId="114" fillId="0" borderId="0" xfId="1" applyFont="1"/>
    <xf numFmtId="0" fontId="114" fillId="0" borderId="0" xfId="1" applyFont="1" applyAlignment="1">
      <alignment horizontal="center"/>
    </xf>
    <xf numFmtId="0" fontId="111" fillId="0" borderId="6" xfId="1" applyFont="1" applyBorder="1"/>
    <xf numFmtId="0" fontId="111" fillId="0" borderId="6" xfId="1" applyFont="1" applyBorder="1" applyAlignment="1">
      <alignment horizontal="center"/>
    </xf>
    <xf numFmtId="0" fontId="113" fillId="2" borderId="7" xfId="1" applyFont="1" applyFill="1" applyBorder="1" applyAlignment="1">
      <alignment horizontal="center" vertical="top"/>
    </xf>
    <xf numFmtId="0" fontId="113" fillId="2" borderId="8" xfId="1" applyFont="1" applyFill="1" applyBorder="1" applyAlignment="1">
      <alignment horizontal="center" vertical="top"/>
    </xf>
    <xf numFmtId="0" fontId="113" fillId="2" borderId="12" xfId="1" applyFont="1" applyFill="1" applyBorder="1" applyAlignment="1">
      <alignment horizontal="center" vertical="top"/>
    </xf>
    <xf numFmtId="0" fontId="111" fillId="0" borderId="13" xfId="1" applyFont="1" applyBorder="1" applyAlignment="1">
      <alignment vertical="top"/>
    </xf>
    <xf numFmtId="0" fontId="111" fillId="0" borderId="14" xfId="1" applyFont="1" applyBorder="1" applyAlignment="1">
      <alignment vertical="top"/>
    </xf>
    <xf numFmtId="0" fontId="111" fillId="0" borderId="18" xfId="1" applyFont="1" applyBorder="1" applyAlignment="1">
      <alignment vertical="top"/>
    </xf>
    <xf numFmtId="0" fontId="111" fillId="0" borderId="20" xfId="1" applyFont="1" applyBorder="1" applyAlignment="1">
      <alignment vertical="top"/>
    </xf>
    <xf numFmtId="0" fontId="111" fillId="0" borderId="21" xfId="1" applyFont="1" applyBorder="1" applyAlignment="1">
      <alignment vertical="top"/>
    </xf>
    <xf numFmtId="14" fontId="111" fillId="0" borderId="25" xfId="1" applyNumberFormat="1" applyFont="1" applyBorder="1" applyAlignment="1">
      <alignment vertical="top"/>
    </xf>
    <xf numFmtId="0" fontId="111" fillId="0" borderId="21" xfId="1" applyFont="1" applyBorder="1" applyAlignment="1">
      <alignment vertical="top" wrapText="1"/>
    </xf>
    <xf numFmtId="0" fontId="111" fillId="4" borderId="0" xfId="5" applyFont="1" applyFill="1" applyAlignment="1">
      <alignment horizontal="center" vertical="center"/>
    </xf>
    <xf numFmtId="0" fontId="119" fillId="0" borderId="5" xfId="6" applyFont="1" applyBorder="1" applyAlignment="1">
      <alignment vertical="center"/>
    </xf>
    <xf numFmtId="0" fontId="119" fillId="0" borderId="6" xfId="6" applyFont="1" applyBorder="1" applyAlignment="1">
      <alignment vertical="center"/>
    </xf>
    <xf numFmtId="0" fontId="119" fillId="0" borderId="26" xfId="6" applyFont="1" applyBorder="1" applyAlignment="1">
      <alignment vertical="center"/>
    </xf>
    <xf numFmtId="0" fontId="119" fillId="0" borderId="0" xfId="6" applyFont="1" applyAlignment="1">
      <alignment vertical="center"/>
    </xf>
    <xf numFmtId="0" fontId="110" fillId="0" borderId="0" xfId="5">
      <alignment vertical="center"/>
    </xf>
    <xf numFmtId="0" fontId="111" fillId="2" borderId="28" xfId="1" applyFont="1" applyFill="1" applyBorder="1" applyAlignment="1">
      <alignment horizontal="center" vertical="center"/>
    </xf>
    <xf numFmtId="0" fontId="85" fillId="0" borderId="0" xfId="28">
      <alignment vertical="center"/>
    </xf>
    <xf numFmtId="0" fontId="119" fillId="0" borderId="0" xfId="6" quotePrefix="1" applyFont="1" applyAlignment="1">
      <alignment vertical="center"/>
    </xf>
    <xf numFmtId="14" fontId="111" fillId="0" borderId="19" xfId="1" applyNumberFormat="1" applyFont="1" applyBorder="1" applyAlignment="1">
      <alignment vertical="top"/>
    </xf>
    <xf numFmtId="0" fontId="0" fillId="0" borderId="28" xfId="0" applyBorder="1"/>
    <xf numFmtId="0" fontId="111" fillId="5" borderId="28" xfId="1" applyFont="1" applyFill="1" applyBorder="1" applyAlignment="1">
      <alignment horizontal="center" vertical="center"/>
    </xf>
    <xf numFmtId="0" fontId="110" fillId="6" borderId="28" xfId="1" applyFill="1" applyBorder="1" applyAlignment="1">
      <alignment vertical="center"/>
    </xf>
    <xf numFmtId="0" fontId="111" fillId="7" borderId="28" xfId="1" applyFont="1" applyFill="1" applyBorder="1" applyAlignment="1">
      <alignment horizontal="center" vertical="center"/>
    </xf>
    <xf numFmtId="0" fontId="121" fillId="0" borderId="0" xfId="0" applyFont="1"/>
    <xf numFmtId="176" fontId="0" fillId="0" borderId="28" xfId="0" applyNumberFormat="1" applyBorder="1"/>
    <xf numFmtId="0" fontId="111" fillId="0" borderId="2" xfId="131" quotePrefix="1" applyFont="1" applyBorder="1" applyAlignment="1">
      <alignment vertical="top"/>
    </xf>
    <xf numFmtId="0" fontId="111" fillId="0" borderId="28" xfId="1" applyFont="1" applyBorder="1" applyAlignment="1">
      <alignment vertical="top"/>
    </xf>
    <xf numFmtId="0" fontId="120" fillId="0" borderId="28" xfId="0" applyFont="1" applyBorder="1"/>
    <xf numFmtId="0" fontId="110" fillId="0" borderId="0" xfId="1"/>
    <xf numFmtId="0" fontId="0" fillId="0" borderId="28" xfId="0" applyBorder="1" applyAlignment="1">
      <alignment wrapText="1"/>
    </xf>
    <xf numFmtId="0" fontId="120" fillId="0" borderId="28" xfId="0" applyFont="1" applyBorder="1" applyAlignment="1">
      <alignment wrapText="1"/>
    </xf>
    <xf numFmtId="0" fontId="0" fillId="8" borderId="28" xfId="0" applyFill="1" applyBorder="1"/>
    <xf numFmtId="14" fontId="0" fillId="0" borderId="29" xfId="0" applyNumberFormat="1" applyBorder="1"/>
    <xf numFmtId="0" fontId="111" fillId="0" borderId="30" xfId="1" applyFont="1" applyBorder="1" applyAlignment="1">
      <alignment vertical="top"/>
    </xf>
    <xf numFmtId="14" fontId="0" fillId="0" borderId="26" xfId="0" applyNumberFormat="1" applyBorder="1"/>
    <xf numFmtId="14" fontId="111" fillId="0" borderId="18" xfId="1" applyNumberFormat="1" applyFont="1" applyBorder="1" applyAlignment="1">
      <alignment vertical="top"/>
    </xf>
    <xf numFmtId="0" fontId="111" fillId="0" borderId="28" xfId="1" applyFont="1" applyBorder="1" applyAlignment="1">
      <alignment horizontal="center" vertical="center"/>
    </xf>
    <xf numFmtId="14" fontId="111" fillId="0" borderId="28" xfId="1" applyNumberFormat="1" applyFont="1" applyBorder="1" applyAlignment="1">
      <alignment horizontal="center" vertical="center"/>
    </xf>
    <xf numFmtId="0" fontId="111" fillId="0" borderId="3" xfId="1" applyFont="1" applyBorder="1"/>
    <xf numFmtId="0" fontId="111" fillId="0" borderId="3" xfId="1" applyFont="1" applyBorder="1" applyAlignment="1">
      <alignment horizontal="center"/>
    </xf>
    <xf numFmtId="0" fontId="111" fillId="2" borderId="2" xfId="1" applyFont="1" applyFill="1" applyBorder="1" applyAlignment="1">
      <alignment horizontal="left" vertical="center"/>
    </xf>
    <xf numFmtId="0" fontId="111" fillId="2" borderId="4" xfId="1" applyFont="1" applyFill="1" applyBorder="1" applyAlignment="1">
      <alignment horizontal="center" vertical="center"/>
    </xf>
    <xf numFmtId="0" fontId="111" fillId="0" borderId="4" xfId="1" applyFont="1" applyBorder="1" applyAlignment="1">
      <alignment horizontal="center" vertical="center"/>
    </xf>
    <xf numFmtId="0" fontId="111" fillId="2" borderId="28" xfId="1" applyFont="1" applyFill="1" applyBorder="1" applyAlignment="1">
      <alignment vertical="center"/>
    </xf>
    <xf numFmtId="0" fontId="111" fillId="0" borderId="2" xfId="1" applyFont="1" applyBorder="1" applyAlignment="1">
      <alignment horizontal="left" vertical="center"/>
    </xf>
    <xf numFmtId="0" fontId="111" fillId="0" borderId="4" xfId="1" applyFont="1" applyBorder="1" applyAlignment="1">
      <alignment horizontal="left" vertical="center"/>
    </xf>
    <xf numFmtId="0" fontId="111" fillId="2" borderId="3" xfId="1" applyFont="1" applyFill="1" applyBorder="1" applyAlignment="1">
      <alignment vertical="center"/>
    </xf>
    <xf numFmtId="0" fontId="111" fillId="2" borderId="4" xfId="1" applyFont="1" applyFill="1" applyBorder="1" applyAlignment="1">
      <alignment vertical="center"/>
    </xf>
    <xf numFmtId="0" fontId="111" fillId="3" borderId="28" xfId="1" applyFont="1" applyFill="1" applyBorder="1" applyAlignment="1">
      <alignment horizontal="center" vertical="center"/>
    </xf>
    <xf numFmtId="0" fontId="111" fillId="3" borderId="31" xfId="1" applyFont="1" applyFill="1" applyBorder="1" applyAlignment="1">
      <alignment horizontal="center" vertical="center"/>
    </xf>
    <xf numFmtId="0" fontId="111" fillId="0" borderId="28" xfId="1" applyFont="1" applyBorder="1" applyAlignment="1">
      <alignment horizontal="center" vertical="top"/>
    </xf>
    <xf numFmtId="0" fontId="111" fillId="0" borderId="28" xfId="1" applyFont="1" applyBorder="1" applyAlignment="1">
      <alignment horizontal="left" vertical="top"/>
    </xf>
    <xf numFmtId="0" fontId="111" fillId="0" borderId="28" xfId="1" applyFont="1" applyBorder="1" applyAlignment="1">
      <alignment horizontal="right" vertical="top"/>
    </xf>
    <xf numFmtId="0" fontId="111" fillId="0" borderId="2" xfId="1" applyFont="1" applyBorder="1" applyAlignment="1">
      <alignment horizontal="left" vertical="top"/>
    </xf>
    <xf numFmtId="0" fontId="111" fillId="0" borderId="2" xfId="1" quotePrefix="1" applyFont="1" applyBorder="1" applyAlignment="1">
      <alignment vertical="top"/>
    </xf>
    <xf numFmtId="0" fontId="111" fillId="0" borderId="3" xfId="1" applyFont="1" applyBorder="1" applyAlignment="1">
      <alignment vertical="top"/>
    </xf>
    <xf numFmtId="0" fontId="111" fillId="0" borderId="4" xfId="1" applyFont="1" applyBorder="1" applyAlignment="1">
      <alignment vertical="top"/>
    </xf>
    <xf numFmtId="14" fontId="111" fillId="9" borderId="28" xfId="1" applyNumberFormat="1" applyFont="1" applyFill="1" applyBorder="1" applyAlignment="1">
      <alignment horizontal="center" vertical="center"/>
    </xf>
    <xf numFmtId="0" fontId="111" fillId="9" borderId="28" xfId="1" applyFont="1" applyFill="1" applyBorder="1" applyAlignment="1">
      <alignment vertical="top"/>
    </xf>
    <xf numFmtId="0" fontId="111" fillId="9" borderId="28" xfId="1" applyFont="1" applyFill="1" applyBorder="1" applyAlignment="1">
      <alignment horizontal="left" vertical="top"/>
    </xf>
    <xf numFmtId="0" fontId="111" fillId="9" borderId="28" xfId="1" applyFont="1" applyFill="1" applyBorder="1" applyAlignment="1">
      <alignment horizontal="right" vertical="top"/>
    </xf>
    <xf numFmtId="0" fontId="111" fillId="0" borderId="0" xfId="1" applyFont="1" applyAlignment="1">
      <alignment vertical="center"/>
    </xf>
    <xf numFmtId="0" fontId="123" fillId="0" borderId="0" xfId="1" applyFont="1" applyAlignment="1">
      <alignment vertical="center"/>
    </xf>
    <xf numFmtId="0" fontId="111" fillId="2" borderId="5" xfId="1" applyFont="1" applyFill="1" applyBorder="1" applyAlignment="1">
      <alignment vertical="center"/>
    </xf>
    <xf numFmtId="0" fontId="111" fillId="2" borderId="26" xfId="1" applyFont="1" applyFill="1" applyBorder="1" applyAlignment="1">
      <alignment vertical="center"/>
    </xf>
    <xf numFmtId="0" fontId="111" fillId="2" borderId="26" xfId="1" applyFont="1" applyFill="1" applyBorder="1" applyAlignment="1">
      <alignment horizontal="center" vertical="center"/>
    </xf>
    <xf numFmtId="0" fontId="111" fillId="2" borderId="32" xfId="1" applyFont="1" applyFill="1" applyBorder="1" applyAlignment="1">
      <alignment vertical="center"/>
    </xf>
    <xf numFmtId="0" fontId="111" fillId="0" borderId="0" xfId="1" applyFont="1" applyAlignment="1">
      <alignment horizontal="center" vertical="center"/>
    </xf>
    <xf numFmtId="49" fontId="111" fillId="0" borderId="2" xfId="1" applyNumberFormat="1" applyFont="1" applyBorder="1" applyAlignment="1">
      <alignment vertical="center"/>
    </xf>
    <xf numFmtId="49" fontId="111" fillId="0" borderId="5" xfId="1" applyNumberFormat="1" applyFont="1" applyBorder="1" applyAlignment="1">
      <alignment vertical="center"/>
    </xf>
    <xf numFmtId="49" fontId="111" fillId="0" borderId="6" xfId="1" applyNumberFormat="1" applyFont="1" applyBorder="1" applyAlignment="1">
      <alignment vertical="center"/>
    </xf>
    <xf numFmtId="49" fontId="111" fillId="0" borderId="6" xfId="1" applyNumberFormat="1" applyFont="1" applyBorder="1" applyAlignment="1">
      <alignment horizontal="center" vertical="center"/>
    </xf>
    <xf numFmtId="0" fontId="111" fillId="0" borderId="6" xfId="1" applyFont="1" applyBorder="1" applyAlignment="1">
      <alignment vertical="top" wrapText="1"/>
    </xf>
    <xf numFmtId="0" fontId="111" fillId="0" borderId="26" xfId="1" applyFont="1" applyBorder="1" applyAlignment="1">
      <alignment vertical="top" wrapText="1"/>
    </xf>
    <xf numFmtId="14" fontId="111" fillId="0" borderId="0" xfId="1" applyNumberFormat="1" applyFont="1" applyAlignment="1">
      <alignment horizontal="center" vertical="center"/>
    </xf>
    <xf numFmtId="0" fontId="111" fillId="0" borderId="30" xfId="1" applyFont="1" applyBorder="1" applyAlignment="1">
      <alignment vertical="center" shrinkToFit="1"/>
    </xf>
    <xf numFmtId="0" fontId="111" fillId="0" borderId="0" xfId="1" applyFont="1" applyAlignment="1">
      <alignment vertical="center" shrinkToFit="1"/>
    </xf>
    <xf numFmtId="0" fontId="111" fillId="0" borderId="33" xfId="1" applyFont="1" applyBorder="1" applyAlignment="1">
      <alignment vertical="top" wrapText="1"/>
    </xf>
    <xf numFmtId="0" fontId="111" fillId="0" borderId="3" xfId="1" applyFont="1" applyBorder="1" applyAlignment="1">
      <alignment horizontal="left" vertical="center"/>
    </xf>
    <xf numFmtId="0" fontId="111" fillId="0" borderId="27" xfId="1" applyFont="1" applyBorder="1" applyAlignment="1">
      <alignment vertical="top" wrapText="1"/>
    </xf>
    <xf numFmtId="0" fontId="111" fillId="2" borderId="2" xfId="1" applyFont="1" applyFill="1" applyBorder="1" applyAlignment="1">
      <alignment vertical="center"/>
    </xf>
    <xf numFmtId="0" fontId="111" fillId="0" borderId="30" xfId="1" applyFont="1" applyBorder="1" applyAlignment="1">
      <alignment vertical="top" wrapText="1"/>
    </xf>
    <xf numFmtId="0" fontId="111" fillId="0" borderId="6" xfId="1" applyFont="1" applyBorder="1" applyAlignment="1">
      <alignment horizontal="center" vertical="center"/>
    </xf>
    <xf numFmtId="0" fontId="111" fillId="0" borderId="34" xfId="1" applyFont="1" applyBorder="1"/>
    <xf numFmtId="14" fontId="111" fillId="3" borderId="28" xfId="1" applyNumberFormat="1" applyFont="1" applyFill="1" applyBorder="1" applyAlignment="1">
      <alignment horizontal="center" vertical="center"/>
    </xf>
    <xf numFmtId="0" fontId="111" fillId="3" borderId="28" xfId="1" applyFont="1" applyFill="1" applyBorder="1" applyAlignment="1">
      <alignment vertical="top"/>
    </xf>
    <xf numFmtId="0" fontId="123" fillId="0" borderId="0" xfId="1" applyFont="1" applyAlignment="1" applyProtection="1">
      <alignment vertical="center"/>
      <protection locked="0"/>
    </xf>
    <xf numFmtId="0" fontId="114" fillId="0" borderId="0" xfId="1" applyFont="1" applyProtection="1">
      <protection locked="0"/>
    </xf>
    <xf numFmtId="0" fontId="114" fillId="0" borderId="0" xfId="1" applyFont="1" applyAlignment="1" applyProtection="1">
      <alignment horizontal="center"/>
      <protection locked="0"/>
    </xf>
    <xf numFmtId="0" fontId="110" fillId="0" borderId="0" xfId="1" applyProtection="1">
      <protection locked="0"/>
    </xf>
    <xf numFmtId="0" fontId="111" fillId="2" borderId="28" xfId="1" applyFont="1" applyFill="1" applyBorder="1" applyAlignment="1" applyProtection="1">
      <alignment horizontal="center" vertical="center"/>
      <protection locked="0"/>
    </xf>
    <xf numFmtId="0" fontId="111" fillId="0" borderId="0" xfId="1" applyFont="1" applyProtection="1">
      <protection locked="0"/>
    </xf>
    <xf numFmtId="0" fontId="111" fillId="0" borderId="28" xfId="1" applyFont="1" applyBorder="1" applyAlignment="1" applyProtection="1">
      <alignment horizontal="center" vertical="top"/>
      <protection locked="0"/>
    </xf>
    <xf numFmtId="0" fontId="111" fillId="0" borderId="28" xfId="1" applyFont="1" applyBorder="1" applyAlignment="1" applyProtection="1">
      <alignment vertical="top"/>
      <protection locked="0"/>
    </xf>
    <xf numFmtId="0" fontId="111" fillId="0" borderId="0" xfId="1" applyFont="1" applyAlignment="1" applyProtection="1">
      <alignment vertical="center"/>
      <protection locked="0"/>
    </xf>
    <xf numFmtId="49" fontId="111" fillId="0" borderId="28" xfId="1" applyNumberFormat="1" applyFont="1" applyBorder="1" applyAlignment="1">
      <alignment vertical="center"/>
    </xf>
    <xf numFmtId="0" fontId="1" fillId="0" borderId="0" xfId="140" applyAlignment="1"/>
    <xf numFmtId="0" fontId="111" fillId="0" borderId="28" xfId="140" applyFont="1" applyBorder="1" applyAlignment="1">
      <alignment horizontal="left" vertical="top"/>
    </xf>
    <xf numFmtId="0" fontId="111" fillId="0" borderId="28" xfId="140" applyFont="1" applyBorder="1" applyAlignment="1">
      <alignment horizontal="right" vertical="top"/>
    </xf>
    <xf numFmtId="0" fontId="111" fillId="0" borderId="28" xfId="140" applyFont="1" applyBorder="1" applyAlignment="1">
      <alignment horizontal="center" vertical="top"/>
    </xf>
    <xf numFmtId="0" fontId="111" fillId="0" borderId="2" xfId="140" quotePrefix="1" applyFont="1" applyBorder="1" applyAlignment="1">
      <alignment horizontal="left" vertical="top"/>
    </xf>
    <xf numFmtId="0" fontId="111" fillId="0" borderId="2" xfId="140" quotePrefix="1" applyFont="1" applyBorder="1" applyAlignment="1">
      <alignment vertical="top"/>
    </xf>
    <xf numFmtId="0" fontId="111" fillId="0" borderId="3" xfId="140" applyFont="1" applyBorder="1" applyAlignment="1">
      <alignment vertical="top"/>
    </xf>
    <xf numFmtId="0" fontId="111" fillId="0" borderId="4" xfId="140" applyFont="1" applyBorder="1" applyAlignment="1">
      <alignment vertical="top"/>
    </xf>
    <xf numFmtId="0" fontId="125" fillId="0" borderId="28" xfId="1" applyFont="1" applyBorder="1" applyAlignment="1">
      <alignment horizontal="left" vertical="top"/>
    </xf>
    <xf numFmtId="0" fontId="111" fillId="0" borderId="28" xfId="1" applyFont="1" applyBorder="1" applyAlignment="1">
      <alignment vertical="top" wrapText="1"/>
    </xf>
    <xf numFmtId="0" fontId="126" fillId="0" borderId="28" xfId="0" applyFont="1" applyBorder="1"/>
    <xf numFmtId="0" fontId="127" fillId="0" borderId="28" xfId="0" applyFont="1" applyBorder="1"/>
    <xf numFmtId="0" fontId="0" fillId="0" borderId="28" xfId="0" applyBorder="1" applyAlignment="1">
      <alignment vertical="top" wrapText="1"/>
    </xf>
    <xf numFmtId="0" fontId="111" fillId="2" borderId="1" xfId="1" applyFont="1" applyFill="1" applyBorder="1" applyAlignment="1">
      <alignment horizontal="left" vertical="center"/>
    </xf>
    <xf numFmtId="0" fontId="111" fillId="2" borderId="2" xfId="1" applyFont="1" applyFill="1" applyBorder="1" applyAlignment="1">
      <alignment horizontal="left" vertical="center"/>
    </xf>
    <xf numFmtId="0" fontId="111" fillId="2" borderId="3" xfId="1" applyFont="1" applyFill="1" applyBorder="1" applyAlignment="1">
      <alignment horizontal="left" vertical="center"/>
    </xf>
    <xf numFmtId="0" fontId="111" fillId="0" borderId="4" xfId="1" applyFont="1" applyBorder="1" applyAlignment="1">
      <alignment vertical="center"/>
    </xf>
    <xf numFmtId="0" fontId="111" fillId="2" borderId="2" xfId="1" applyFont="1" applyFill="1" applyBorder="1" applyAlignment="1">
      <alignment horizontal="center" vertical="center"/>
    </xf>
    <xf numFmtId="0" fontId="111" fillId="2" borderId="3" xfId="1" applyFont="1" applyFill="1" applyBorder="1" applyAlignment="1">
      <alignment horizontal="center" vertical="center"/>
    </xf>
    <xf numFmtId="0" fontId="111" fillId="2" borderId="4" xfId="1" applyFont="1" applyFill="1" applyBorder="1" applyAlignment="1">
      <alignment horizontal="center" vertical="center"/>
    </xf>
    <xf numFmtId="0" fontId="111" fillId="2" borderId="1" xfId="1" applyFont="1" applyFill="1" applyBorder="1" applyAlignment="1">
      <alignment horizontal="center" vertical="center"/>
    </xf>
    <xf numFmtId="0" fontId="111" fillId="0" borderId="1" xfId="1" applyFont="1" applyBorder="1" applyAlignment="1">
      <alignment horizontal="left" vertical="center"/>
    </xf>
    <xf numFmtId="0" fontId="111" fillId="0" borderId="2" xfId="1" applyFont="1" applyBorder="1" applyAlignment="1">
      <alignment horizontal="left" vertical="center" wrapText="1"/>
    </xf>
    <xf numFmtId="0" fontId="111" fillId="0" borderId="3" xfId="1" applyFont="1" applyBorder="1" applyAlignment="1">
      <alignment horizontal="left" vertical="center" wrapText="1"/>
    </xf>
    <xf numFmtId="0" fontId="111" fillId="0" borderId="4" xfId="1" applyFont="1" applyBorder="1" applyAlignment="1">
      <alignment horizontal="left" wrapText="1"/>
    </xf>
    <xf numFmtId="0" fontId="111" fillId="0" borderId="2" xfId="1" applyFont="1" applyBorder="1" applyAlignment="1">
      <alignment horizontal="center" vertical="center"/>
    </xf>
    <xf numFmtId="0" fontId="111" fillId="0" borderId="3" xfId="1" applyFont="1" applyBorder="1" applyAlignment="1">
      <alignment horizontal="center" vertical="center"/>
    </xf>
    <xf numFmtId="0" fontId="111" fillId="0" borderId="4" xfId="1" applyFont="1" applyBorder="1" applyAlignment="1">
      <alignment horizontal="center" vertical="center"/>
    </xf>
    <xf numFmtId="14" fontId="111" fillId="0" borderId="1" xfId="1" applyNumberFormat="1" applyFont="1" applyBorder="1" applyAlignment="1">
      <alignment horizontal="center" vertical="center"/>
    </xf>
    <xf numFmtId="0" fontId="111" fillId="0" borderId="22" xfId="1" applyFont="1" applyBorder="1" applyAlignment="1">
      <alignment horizontal="left" vertical="top"/>
    </xf>
    <xf numFmtId="0" fontId="111" fillId="0" borderId="23" xfId="1" applyFont="1" applyBorder="1" applyAlignment="1">
      <alignment horizontal="left" vertical="top"/>
    </xf>
    <xf numFmtId="0" fontId="111" fillId="0" borderId="24" xfId="1" applyFont="1" applyBorder="1" applyAlignment="1">
      <alignment horizontal="left" vertical="top"/>
    </xf>
    <xf numFmtId="0" fontId="113" fillId="2" borderId="9" xfId="1" applyFont="1" applyFill="1" applyBorder="1" applyAlignment="1">
      <alignment horizontal="center" vertical="top"/>
    </xf>
    <xf numFmtId="0" fontId="113" fillId="2" borderId="10" xfId="1" applyFont="1" applyFill="1" applyBorder="1" applyAlignment="1">
      <alignment horizontal="center" vertical="top"/>
    </xf>
    <xf numFmtId="0" fontId="113" fillId="2" borderId="11" xfId="1" applyFont="1" applyFill="1" applyBorder="1" applyAlignment="1">
      <alignment horizontal="center" vertical="top"/>
    </xf>
    <xf numFmtId="0" fontId="111" fillId="0" borderId="15" xfId="1" applyFont="1" applyBorder="1" applyAlignment="1">
      <alignment horizontal="left" vertical="top"/>
    </xf>
    <xf numFmtId="0" fontId="111" fillId="0" borderId="16" xfId="1" applyFont="1" applyBorder="1" applyAlignment="1">
      <alignment horizontal="left" vertical="top"/>
    </xf>
    <xf numFmtId="0" fontId="111" fillId="0" borderId="17" xfId="1" applyFont="1" applyBorder="1" applyAlignment="1">
      <alignment horizontal="left" vertical="top"/>
    </xf>
    <xf numFmtId="0" fontId="111" fillId="0" borderId="22" xfId="1" applyFont="1" applyBorder="1" applyAlignment="1">
      <alignment horizontal="left" vertical="top" wrapText="1"/>
    </xf>
    <xf numFmtId="0" fontId="111" fillId="0" borderId="23" xfId="1" applyFont="1" applyBorder="1" applyAlignment="1">
      <alignment horizontal="left" vertical="top" wrapText="1"/>
    </xf>
    <xf numFmtId="0" fontId="111" fillId="0" borderId="24" xfId="1" applyFont="1" applyBorder="1" applyAlignment="1">
      <alignment horizontal="left" vertical="top" wrapText="1"/>
    </xf>
    <xf numFmtId="0" fontId="111" fillId="0" borderId="22" xfId="1" quotePrefix="1" applyFont="1" applyBorder="1" applyAlignment="1">
      <alignment horizontal="left" vertical="top" wrapText="1"/>
    </xf>
    <xf numFmtId="0" fontId="111" fillId="0" borderId="23" xfId="1" quotePrefix="1" applyFont="1" applyBorder="1" applyAlignment="1">
      <alignment horizontal="left" vertical="top" wrapText="1"/>
    </xf>
    <xf numFmtId="0" fontId="111" fillId="0" borderId="24" xfId="1" quotePrefix="1" applyFont="1" applyBorder="1" applyAlignment="1">
      <alignment horizontal="left" vertical="top" wrapText="1"/>
    </xf>
    <xf numFmtId="0" fontId="111" fillId="0" borderId="15" xfId="1" applyFont="1" applyBorder="1" applyAlignment="1">
      <alignment horizontal="left" vertical="top" wrapText="1"/>
    </xf>
    <xf numFmtId="0" fontId="111" fillId="0" borderId="16" xfId="1" applyFont="1" applyBorder="1" applyAlignment="1">
      <alignment horizontal="left" vertical="top" wrapText="1"/>
    </xf>
    <xf numFmtId="0" fontId="111" fillId="0" borderId="17" xfId="1" applyFont="1" applyBorder="1" applyAlignment="1">
      <alignment horizontal="left" vertical="top" wrapText="1"/>
    </xf>
    <xf numFmtId="0" fontId="111" fillId="0" borderId="3" xfId="1" applyFont="1" applyBorder="1" applyAlignment="1">
      <alignment horizontal="center" vertical="center" shrinkToFit="1"/>
    </xf>
    <xf numFmtId="0" fontId="111" fillId="0" borderId="4" xfId="1" applyFont="1" applyBorder="1" applyAlignment="1">
      <alignment horizontal="center" vertical="center" shrinkToFit="1"/>
    </xf>
    <xf numFmtId="0" fontId="111" fillId="3" borderId="0" xfId="1" applyFont="1" applyFill="1" applyAlignment="1">
      <alignment horizontal="center" vertical="center" wrapText="1" shrinkToFit="1"/>
    </xf>
    <xf numFmtId="0" fontId="111" fillId="0" borderId="28" xfId="1" applyFont="1" applyBorder="1" applyAlignment="1">
      <alignment horizontal="left" vertical="center"/>
    </xf>
    <xf numFmtId="0" fontId="111" fillId="2" borderId="3" xfId="1" applyFont="1" applyFill="1" applyBorder="1" applyAlignment="1">
      <alignment vertical="center"/>
    </xf>
    <xf numFmtId="0" fontId="111" fillId="2" borderId="4" xfId="1" applyFont="1" applyFill="1" applyBorder="1" applyAlignment="1">
      <alignment vertical="center"/>
    </xf>
    <xf numFmtId="0" fontId="111" fillId="2" borderId="28" xfId="1" applyFont="1" applyFill="1" applyBorder="1" applyAlignment="1">
      <alignment horizontal="left" vertical="center"/>
    </xf>
    <xf numFmtId="0" fontId="111" fillId="0" borderId="2" xfId="1" applyFont="1" applyBorder="1" applyAlignment="1">
      <alignment horizontal="left" vertical="center"/>
    </xf>
    <xf numFmtId="0" fontId="111" fillId="0" borderId="4" xfId="1" applyFont="1" applyBorder="1" applyAlignment="1">
      <alignment horizontal="left" vertical="center"/>
    </xf>
    <xf numFmtId="0" fontId="111" fillId="2" borderId="2" xfId="1" applyFont="1" applyFill="1" applyBorder="1" applyAlignment="1" applyProtection="1">
      <alignment horizontal="center" vertical="center"/>
      <protection locked="0"/>
    </xf>
    <xf numFmtId="0" fontId="111" fillId="2" borderId="3" xfId="1" applyFont="1" applyFill="1" applyBorder="1" applyAlignment="1" applyProtection="1">
      <alignment horizontal="center" vertical="center"/>
      <protection locked="0"/>
    </xf>
    <xf numFmtId="0" fontId="111" fillId="2" borderId="4" xfId="1" applyFont="1" applyFill="1" applyBorder="1" applyAlignment="1" applyProtection="1">
      <alignment horizontal="center" vertical="center"/>
      <protection locked="0"/>
    </xf>
    <xf numFmtId="0" fontId="111" fillId="0" borderId="2" xfId="1" applyFont="1" applyBorder="1" applyAlignment="1" applyProtection="1">
      <alignment vertical="top"/>
      <protection locked="0"/>
    </xf>
    <xf numFmtId="0" fontId="111" fillId="0" borderId="3" xfId="1" applyFont="1" applyBorder="1" applyAlignment="1" applyProtection="1">
      <alignment vertical="top"/>
      <protection locked="0"/>
    </xf>
    <xf numFmtId="0" fontId="111" fillId="0" borderId="4" xfId="1" applyFont="1" applyBorder="1" applyAlignment="1" applyProtection="1">
      <alignment vertical="top"/>
      <protection locked="0"/>
    </xf>
    <xf numFmtId="0" fontId="111" fillId="0" borderId="2" xfId="1" applyFont="1" applyBorder="1" applyAlignment="1">
      <alignment horizontal="center" vertical="center" shrinkToFit="1"/>
    </xf>
    <xf numFmtId="14" fontId="110" fillId="0" borderId="2" xfId="5" applyNumberFormat="1" applyBorder="1" applyAlignment="1">
      <alignment horizontal="center" vertical="center"/>
    </xf>
    <xf numFmtId="14" fontId="110" fillId="0" borderId="3" xfId="5" applyNumberFormat="1" applyBorder="1" applyAlignment="1">
      <alignment horizontal="center" vertical="center"/>
    </xf>
    <xf numFmtId="14" fontId="110" fillId="0" borderId="27" xfId="5" applyNumberFormat="1" applyBorder="1" applyAlignment="1">
      <alignment horizontal="center" vertical="center"/>
    </xf>
    <xf numFmtId="0" fontId="118" fillId="2" borderId="2" xfId="5" applyFont="1" applyFill="1" applyBorder="1" applyAlignment="1">
      <alignment horizontal="center" vertical="center"/>
    </xf>
    <xf numFmtId="0" fontId="118" fillId="2" borderId="3" xfId="5" applyFont="1" applyFill="1" applyBorder="1" applyAlignment="1">
      <alignment horizontal="center" vertical="center"/>
    </xf>
    <xf numFmtId="0" fontId="118" fillId="2" borderId="4" xfId="5" applyFont="1" applyFill="1" applyBorder="1" applyAlignment="1">
      <alignment horizontal="center" vertical="center"/>
    </xf>
    <xf numFmtId="14" fontId="110" fillId="0" borderId="4" xfId="5" applyNumberFormat="1" applyBorder="1" applyAlignment="1">
      <alignment horizontal="center" vertical="center"/>
    </xf>
    <xf numFmtId="0" fontId="110" fillId="0" borderId="2" xfId="5" applyBorder="1" applyAlignment="1">
      <alignment horizontal="center" vertical="center"/>
    </xf>
    <xf numFmtId="0" fontId="110" fillId="0" borderId="3" xfId="5" applyBorder="1" applyAlignment="1">
      <alignment horizontal="center" vertical="center"/>
    </xf>
    <xf numFmtId="0" fontId="110" fillId="0" borderId="4" xfId="5" applyBorder="1" applyAlignment="1">
      <alignment horizontal="center" vertical="center"/>
    </xf>
    <xf numFmtId="0" fontId="118" fillId="2" borderId="6" xfId="5" applyFont="1" applyFill="1" applyBorder="1" applyAlignment="1">
      <alignment horizontal="center" vertical="center"/>
    </xf>
    <xf numFmtId="0" fontId="118" fillId="2" borderId="26" xfId="5" applyFont="1" applyFill="1" applyBorder="1" applyAlignment="1">
      <alignment horizontal="center" vertical="center"/>
    </xf>
    <xf numFmtId="0" fontId="111" fillId="2" borderId="28" xfId="1" applyFont="1" applyFill="1" applyBorder="1" applyAlignment="1">
      <alignment horizontal="center" vertical="center"/>
    </xf>
    <xf numFmtId="0" fontId="111" fillId="2" borderId="28" xfId="1" applyFont="1" applyFill="1" applyBorder="1" applyAlignment="1">
      <alignment vertical="center"/>
    </xf>
    <xf numFmtId="49" fontId="111" fillId="0" borderId="4" xfId="1" applyNumberFormat="1" applyFont="1" applyBorder="1" applyAlignment="1">
      <alignment horizontal="center" vertical="center"/>
    </xf>
    <xf numFmtId="0" fontId="111" fillId="0" borderId="2" xfId="1" applyFont="1" applyBorder="1" applyAlignment="1">
      <alignment vertical="top" wrapText="1"/>
    </xf>
    <xf numFmtId="0" fontId="111" fillId="0" borderId="3" xfId="1" applyFont="1" applyBorder="1" applyAlignment="1">
      <alignment vertical="top" wrapText="1"/>
    </xf>
    <xf numFmtId="0" fontId="111" fillId="0" borderId="4" xfId="1" applyFont="1" applyBorder="1" applyAlignment="1">
      <alignment vertical="top" wrapText="1"/>
    </xf>
    <xf numFmtId="0" fontId="111" fillId="2" borderId="4" xfId="1" applyFont="1" applyFill="1" applyBorder="1" applyAlignment="1">
      <alignment horizontal="left" vertical="center"/>
    </xf>
    <xf numFmtId="0" fontId="111" fillId="2" borderId="28" xfId="1" applyFont="1" applyFill="1" applyBorder="1" applyAlignment="1">
      <alignment vertical="center" shrinkToFit="1"/>
    </xf>
    <xf numFmtId="0" fontId="111" fillId="2" borderId="2" xfId="1" applyFont="1" applyFill="1" applyBorder="1" applyAlignment="1">
      <alignment horizontal="center" vertical="center" shrinkToFit="1"/>
    </xf>
    <xf numFmtId="0" fontId="111" fillId="2" borderId="4" xfId="1" applyFont="1" applyFill="1" applyBorder="1" applyAlignment="1">
      <alignment horizontal="center" vertical="center" shrinkToFit="1"/>
    </xf>
    <xf numFmtId="0" fontId="111" fillId="0" borderId="2" xfId="1" applyFont="1" applyBorder="1" applyAlignment="1">
      <alignment horizontal="left" vertical="center" shrinkToFit="1"/>
    </xf>
    <xf numFmtId="0" fontId="111" fillId="0" borderId="4" xfId="1" applyFont="1" applyBorder="1" applyAlignment="1">
      <alignment horizontal="left" vertical="center" shrinkToFit="1"/>
    </xf>
    <xf numFmtId="0" fontId="111" fillId="0" borderId="28" xfId="1" applyFont="1" applyBorder="1" applyAlignment="1">
      <alignment vertical="center"/>
    </xf>
    <xf numFmtId="0" fontId="111" fillId="0" borderId="2" xfId="1" quotePrefix="1" applyFont="1" applyBorder="1" applyAlignment="1">
      <alignment vertical="top"/>
    </xf>
    <xf numFmtId="0" fontId="111" fillId="0" borderId="3" xfId="1" applyFont="1" applyBorder="1" applyAlignment="1">
      <alignment vertical="top"/>
    </xf>
    <xf numFmtId="0" fontId="111" fillId="0" borderId="4" xfId="1" applyFont="1" applyBorder="1" applyAlignment="1">
      <alignment vertical="top"/>
    </xf>
    <xf numFmtId="0" fontId="111" fillId="0" borderId="2" xfId="1" applyFont="1" applyBorder="1" applyAlignment="1">
      <alignment vertical="top"/>
    </xf>
  </cellXfs>
  <cellStyles count="274">
    <cellStyle name="ハイパーリンク 2" xfId="2" xr:uid="{776FE872-596C-4348-B1C2-D38BEA181BEF}"/>
    <cellStyle name="ハイパーリンク 2 2" xfId="4" xr:uid="{443FF417-6111-451F-81B8-3A3BED9AA913}"/>
    <cellStyle name="ハイパーリンク 3" xfId="138" xr:uid="{0508FA8B-EC46-431B-958A-71AE8AE2CA41}"/>
    <cellStyle name="標準" xfId="0" builtinId="0"/>
    <cellStyle name="標準 10" xfId="13" xr:uid="{92E8611B-920F-4C83-8325-261C3DB18F52}"/>
    <cellStyle name="標準 10 2" xfId="36" xr:uid="{0581DBDC-FBD3-48C6-AEC6-F44AEFB04DFE}"/>
    <cellStyle name="標準 10 2 2" xfId="171" xr:uid="{70E5F29E-104E-43B2-B1C6-33078A7C9F90}"/>
    <cellStyle name="標準 10 3" xfId="148" xr:uid="{1371F7DB-A6BE-49CB-8ED6-D67DC6998307}"/>
    <cellStyle name="標準 100" xfId="135" xr:uid="{74C5D301-4A5B-4E31-9117-29BB9D398955}"/>
    <cellStyle name="標準 100 2" xfId="270" xr:uid="{80F9EBD6-9C3F-4727-AEFD-AA9BD1C45936}"/>
    <cellStyle name="標準 101" xfId="136" xr:uid="{7E0B4BFA-9F5D-41F5-8D30-E0D8BC00AB26}"/>
    <cellStyle name="標準 101 2" xfId="271" xr:uid="{2485593B-A70A-4713-8EE4-8CF758216F47}"/>
    <cellStyle name="標準 102" xfId="137" xr:uid="{D55F955E-2452-4E5C-838D-2D52A3C14C92}"/>
    <cellStyle name="標準 102 2" xfId="272" xr:uid="{F2A2C24E-94EF-4160-9321-4EDD09434D45}"/>
    <cellStyle name="標準 103" xfId="139" xr:uid="{75488410-1E49-4C53-AADA-B501D9D0C606}"/>
    <cellStyle name="標準 103 2" xfId="273" xr:uid="{098E4880-48C6-4019-BBA7-F27A896EAC4C}"/>
    <cellStyle name="標準 104" xfId="140" xr:uid="{BC2FFC55-41CD-4D26-A4A6-BF66A45F8019}"/>
    <cellStyle name="標準 11" xfId="14" xr:uid="{53304E1E-EF79-4F44-9AF1-5A98420CF740}"/>
    <cellStyle name="標準 11 2" xfId="37" xr:uid="{92FA98DA-0CE4-413E-B13C-69A0A5DE79D5}"/>
    <cellStyle name="標準 11 2 2" xfId="172" xr:uid="{53336F21-0D35-4D85-AA14-EFB358B99380}"/>
    <cellStyle name="標準 11 3" xfId="149" xr:uid="{2311D58A-BF76-45BD-AF6C-306697792BF0}"/>
    <cellStyle name="標準 12" xfId="15" xr:uid="{3994280A-7583-498D-9565-9D3A8CB5522D}"/>
    <cellStyle name="標準 12 2" xfId="38" xr:uid="{9BED9F27-B6E0-41DE-AB13-F4AE8EB67553}"/>
    <cellStyle name="標準 12 2 2" xfId="173" xr:uid="{3E3EF137-C9C5-4B79-91CF-8F5CB0698233}"/>
    <cellStyle name="標準 12 3" xfId="150" xr:uid="{F2E9D6F8-7504-4ACF-8BCF-56FCA95E94CE}"/>
    <cellStyle name="標準 13" xfId="16" xr:uid="{EDEA40FE-0EF4-492B-9FB6-68C5C1AEF019}"/>
    <cellStyle name="標準 13 2" xfId="39" xr:uid="{104A8A45-9CAF-4AD4-A1DA-436D01B5F5D2}"/>
    <cellStyle name="標準 13 2 2" xfId="174" xr:uid="{31FA8689-5FA1-4204-9A54-6880525F6E5B}"/>
    <cellStyle name="標準 13 3" xfId="151" xr:uid="{96ED8248-0B21-46FA-9DDC-92B0A8F5B5F4}"/>
    <cellStyle name="標準 14" xfId="17" xr:uid="{5046093D-01FF-4679-8028-9554CE719D87}"/>
    <cellStyle name="標準 14 2" xfId="40" xr:uid="{9DE44638-3D8B-4336-97F6-DE4DA47E2D16}"/>
    <cellStyle name="標準 14 2 2" xfId="175" xr:uid="{02173B93-4CBC-42B1-B5AA-B5E8C9CE8DF7}"/>
    <cellStyle name="標準 14 3" xfId="152" xr:uid="{A96F81BB-ED41-4D8F-95B7-B0E6E58BE8C4}"/>
    <cellStyle name="標準 15" xfId="18" xr:uid="{0F3FECB8-E98E-40A8-9978-C95DFBBC8269}"/>
    <cellStyle name="標準 15 2" xfId="41" xr:uid="{9418473D-0D47-40F6-980C-1EF5E00D35C1}"/>
    <cellStyle name="標準 15 2 2" xfId="176" xr:uid="{163718C3-9E82-47E5-B0A3-53A446A3F4D4}"/>
    <cellStyle name="標準 15 3" xfId="153" xr:uid="{AA248DA3-0A37-41F7-BE03-F3061E412D95}"/>
    <cellStyle name="標準 16" xfId="19" xr:uid="{55341186-BB97-4A39-9EB3-E1E839F8A51B}"/>
    <cellStyle name="標準 16 2" xfId="42" xr:uid="{9A64CFB9-FE0B-47E3-8525-E175503C3002}"/>
    <cellStyle name="標準 16 2 2" xfId="177" xr:uid="{9A44F8DE-1C74-47EF-818B-1A744461899E}"/>
    <cellStyle name="標準 16 3" xfId="154" xr:uid="{75D7B371-3FEC-46F0-B47F-B0D0D088D89B}"/>
    <cellStyle name="標準 17" xfId="20" xr:uid="{094F2447-0E89-412B-8DAD-2E88909D42FA}"/>
    <cellStyle name="標準 17 2" xfId="43" xr:uid="{CCE0EDF4-E36E-44E5-B0EE-A540B2286979}"/>
    <cellStyle name="標準 17 2 2" xfId="178" xr:uid="{F1A089D9-1CFD-4F6F-BBA4-02753BA2BBEF}"/>
    <cellStyle name="標準 17 3" xfId="155" xr:uid="{D7FC70DB-A5E2-4BD1-A08B-3D0F27364A8C}"/>
    <cellStyle name="標準 18" xfId="21" xr:uid="{FC0337EB-90D0-42D4-BF37-F18C1CADC39D}"/>
    <cellStyle name="標準 18 2" xfId="44" xr:uid="{64AF48C1-889B-43A2-8EAC-0E466196027D}"/>
    <cellStyle name="標準 18 2 2" xfId="179" xr:uid="{543135AB-6A98-4D41-B753-9749C77747F3}"/>
    <cellStyle name="標準 18 3" xfId="156" xr:uid="{546AC771-5B18-45D8-822A-73B9FBB37876}"/>
    <cellStyle name="標準 19" xfId="22" xr:uid="{01872644-882C-4D8B-937A-228482FC4DB6}"/>
    <cellStyle name="標準 19 2" xfId="45" xr:uid="{8500CB52-9EBF-492A-9C59-F455A871D80E}"/>
    <cellStyle name="標準 19 2 2" xfId="180" xr:uid="{1236B9F8-A21E-4D1E-95B7-249AB9283259}"/>
    <cellStyle name="標準 19 3" xfId="157" xr:uid="{9A610FD9-6324-4D2C-8631-072EDAAE3653}"/>
    <cellStyle name="標準 2" xfId="1" xr:uid="{3CA5411D-1F43-43EC-ACB9-6F010F036FA0}"/>
    <cellStyle name="標準 20" xfId="23" xr:uid="{E33352D6-35FF-4CAA-BF24-BE8EE7BF35E8}"/>
    <cellStyle name="標準 20 2" xfId="46" xr:uid="{B50EA415-348C-4D2B-8F97-36AD9F6354CE}"/>
    <cellStyle name="標準 20 2 2" xfId="181" xr:uid="{D87E94D8-0788-4D5D-9B2E-BBEB84A7E673}"/>
    <cellStyle name="標準 20 3" xfId="158" xr:uid="{11605F8E-0A25-4495-BF12-BDC4C8C2EE65}"/>
    <cellStyle name="標準 21" xfId="24" xr:uid="{C718992A-14D9-41CC-96D2-992D1CC94120}"/>
    <cellStyle name="標準 21 2" xfId="47" xr:uid="{450186C4-2E93-484D-8C71-6C1914B99054}"/>
    <cellStyle name="標準 21 2 2" xfId="182" xr:uid="{9BC013D8-6488-41C3-A6A6-F20E60542EE4}"/>
    <cellStyle name="標準 21 3" xfId="159" xr:uid="{5FCD062D-B4B8-4CFA-BE7C-76C5996F1AFE}"/>
    <cellStyle name="標準 22" xfId="25" xr:uid="{E21C3C2B-A0B0-455F-9154-AE62A0625F6E}"/>
    <cellStyle name="標準 22 2" xfId="48" xr:uid="{5CD04748-8180-4736-B284-B71BC887D192}"/>
    <cellStyle name="標準 22 2 2" xfId="183" xr:uid="{914B5783-E019-4B85-A806-63ED4E3A751B}"/>
    <cellStyle name="標準 22 3" xfId="160" xr:uid="{86520E97-0605-4681-8E3D-7FDBEE9F2E2F}"/>
    <cellStyle name="標準 23" xfId="26" xr:uid="{D9D94C1A-A23D-47C0-982B-97D8F94A9785}"/>
    <cellStyle name="標準 23 2" xfId="49" xr:uid="{CA05FC98-CB7C-47FA-8F1F-B848BAC3BA1C}"/>
    <cellStyle name="標準 23 2 2" xfId="184" xr:uid="{BFE97251-6EB8-424E-9B35-B961E98D74FB}"/>
    <cellStyle name="標準 23 3" xfId="161" xr:uid="{9590DEBD-06F0-4615-BDA6-46B3CAB993D1}"/>
    <cellStyle name="標準 24" xfId="27" xr:uid="{B00DD7A8-E164-4D3B-9A03-34443ED4F73C}"/>
    <cellStyle name="標準 24 2" xfId="50" xr:uid="{1671FF11-6D3F-428F-8CAF-9CC28AAC9C54}"/>
    <cellStyle name="標準 24 2 2" xfId="185" xr:uid="{48EA4A32-AD99-466E-8C92-4E7E3914698B}"/>
    <cellStyle name="標準 24 3" xfId="162" xr:uid="{27F8994C-B824-46E6-8DBA-C447D7BE658A}"/>
    <cellStyle name="標準 25" xfId="28" xr:uid="{96FD1619-3476-4421-8A5F-AB8CF6B55E0D}"/>
    <cellStyle name="標準 25 2" xfId="51" xr:uid="{1C3E2F60-96C9-41CA-91E2-1233D6EF228C}"/>
    <cellStyle name="標準 25 2 2" xfId="186" xr:uid="{B600DF51-F615-452B-B4CF-30673B61FCEC}"/>
    <cellStyle name="標準 25 3" xfId="69" xr:uid="{2CAD7BD9-9CDD-42E4-98E6-4244EF7792ED}"/>
    <cellStyle name="標準 25 3 2" xfId="204" xr:uid="{9B27C95B-F151-45BB-9B69-4D2F2BB09D49}"/>
    <cellStyle name="標準 25 4" xfId="163" xr:uid="{2FD76E0C-57EA-486A-94BF-A726FBD44016}"/>
    <cellStyle name="標準 26" xfId="52" xr:uid="{E38B5012-14AA-462C-8ECD-73B52E30BAB3}"/>
    <cellStyle name="標準 26 2" xfId="187" xr:uid="{14E6D100-ED22-48ED-AFBD-6B74FC6E72E0}"/>
    <cellStyle name="標準 27" xfId="53" xr:uid="{66DFC46D-E959-4DBC-A749-B45471690677}"/>
    <cellStyle name="標準 27 2" xfId="188" xr:uid="{BFC75235-D28F-45A0-8124-18F5907163B8}"/>
    <cellStyle name="標準 28" xfId="54" xr:uid="{9AF39745-A0F3-4FE9-93AB-2DF011AAE3E0}"/>
    <cellStyle name="標準 28 2" xfId="189" xr:uid="{41285390-5CCA-407C-A56C-74815530844E}"/>
    <cellStyle name="標準 29" xfId="55" xr:uid="{95CF6E95-530C-4E60-9031-644EE99A32F9}"/>
    <cellStyle name="標準 29 2" xfId="190" xr:uid="{81AD9CB7-871E-491A-82F4-EA386E2C6CFD}"/>
    <cellStyle name="標準 3" xfId="7" xr:uid="{F9075BAF-50FF-4E50-B167-DDCDD0D262EE}"/>
    <cellStyle name="標準 3 2" xfId="30" xr:uid="{3DAF8A00-7609-4498-AB52-18077E5D15FA}"/>
    <cellStyle name="標準 3 2 2" xfId="5" xr:uid="{2E812FD0-0053-4CA9-99E3-7D046720509F}"/>
    <cellStyle name="標準 3 2 3" xfId="165" xr:uid="{0AF348F7-2A1D-4C37-850C-9FFE95260811}"/>
    <cellStyle name="標準 3 3" xfId="65" xr:uid="{92529A6B-2A52-41E9-887F-5599E7144E04}"/>
    <cellStyle name="標準 3 3 2" xfId="200" xr:uid="{C8836516-5420-4D1B-837C-9F362DE9AE95}"/>
    <cellStyle name="標準 3 4" xfId="142" xr:uid="{1C31DD24-6695-4DC1-8E31-6A26B2337FAA}"/>
    <cellStyle name="標準 3 6" xfId="67" xr:uid="{770B4639-48E5-4B9D-B4CF-AFB258D68F77}"/>
    <cellStyle name="標準 3 6 2" xfId="202" xr:uid="{74A9E96E-98AD-474F-8767-89A66B2F1328}"/>
    <cellStyle name="標準 30" xfId="56" xr:uid="{06FF67D0-E7F1-4E44-ACF8-4FD4F3A36DA8}"/>
    <cellStyle name="標準 30 2" xfId="191" xr:uid="{62D9DB67-B1EA-40F5-A95C-9EFC0ADC38F0}"/>
    <cellStyle name="標準 31" xfId="57" xr:uid="{7D96C911-8D6E-4E0C-855F-519732C65555}"/>
    <cellStyle name="標準 31 2" xfId="192" xr:uid="{44624A03-A5BB-48F4-BBE2-2CD1997E4C1A}"/>
    <cellStyle name="標準 32" xfId="58" xr:uid="{EC7419DB-291B-427B-B3F7-C674BD3FD601}"/>
    <cellStyle name="標準 32 2" xfId="193" xr:uid="{8E72C515-9BC8-438B-978B-70E8226B9854}"/>
    <cellStyle name="標準 33" xfId="59" xr:uid="{AC5C5FBC-B73B-466F-9FA5-4679D440B37B}"/>
    <cellStyle name="標準 33 2" xfId="194" xr:uid="{49E85593-64D3-40D4-B569-852A5F3716B9}"/>
    <cellStyle name="標準 34" xfId="60" xr:uid="{10972B86-182F-4798-819F-D92784FCF318}"/>
    <cellStyle name="標準 34 2" xfId="195" xr:uid="{8694DE45-27AC-4BEC-A191-6B09C683EE0F}"/>
    <cellStyle name="標準 35" xfId="61" xr:uid="{03A14931-DB7B-4995-B3E0-C3FCA9F7DBCE}"/>
    <cellStyle name="標準 35 2" xfId="196" xr:uid="{278C6E4E-A14C-46D6-B0E8-1C87109C3050}"/>
    <cellStyle name="標準 36" xfId="62" xr:uid="{8748A31A-C3DE-4C83-BD42-A91D3D213288}"/>
    <cellStyle name="標準 36 2" xfId="197" xr:uid="{A0C0540E-8F72-4FC6-836F-FB16227EAA72}"/>
    <cellStyle name="標準 37" xfId="64" xr:uid="{98B48A2F-8982-48D0-89A4-E1439390799E}"/>
    <cellStyle name="標準 37 2" xfId="199" xr:uid="{779D6D5D-E500-48F4-8979-807CF9707F9E}"/>
    <cellStyle name="標準 38" xfId="70" xr:uid="{9EAC7DEA-D1F6-402E-BA05-C14F4EE7A6E9}"/>
    <cellStyle name="標準 38 2" xfId="205" xr:uid="{53587F2D-FC97-4EF6-AA54-FD0EB0D2097C}"/>
    <cellStyle name="標準 39" xfId="71" xr:uid="{01B289E2-0B55-4AAC-B4EC-780346F6EBF9}"/>
    <cellStyle name="標準 39 2" xfId="206" xr:uid="{8A4F1F95-E6A5-49FB-811C-6E6A7DC0FFDE}"/>
    <cellStyle name="標準 4" xfId="8" xr:uid="{34C0D1E5-C917-4099-A234-AEAD2F0D09A1}"/>
    <cellStyle name="標準 4 2" xfId="31" xr:uid="{8CD49502-7FEE-4C7A-93FA-4DCD49FFC5FB}"/>
    <cellStyle name="標準 4 2 2" xfId="166" xr:uid="{A9B066F8-1A6D-4A8E-9F5E-CC7F38030FBA}"/>
    <cellStyle name="標準 4 3" xfId="66" xr:uid="{2C085C74-2C53-4174-98B2-7610352DB871}"/>
    <cellStyle name="標準 4 3 2" xfId="201" xr:uid="{2DB991EF-7B17-4A9F-9E61-077B0E814988}"/>
    <cellStyle name="標準 4 4" xfId="143" xr:uid="{5B649847-9706-4F11-925C-6B7CAAE27807}"/>
    <cellStyle name="標準 40" xfId="72" xr:uid="{35B456DD-F7B5-4B07-84D4-DC1236723197}"/>
    <cellStyle name="標準 40 2" xfId="207" xr:uid="{F91EE457-2C53-4BCD-81B6-E779A504BDE7}"/>
    <cellStyle name="標準 41" xfId="73" xr:uid="{8DCE31B4-07A3-41E0-9300-0D231086CCC6}"/>
    <cellStyle name="標準 41 2" xfId="208" xr:uid="{72A31AAA-B0A8-4D3D-BD6B-101CDEF0FC7E}"/>
    <cellStyle name="標準 42" xfId="74" xr:uid="{6D71D53F-C27E-4F1A-8CB6-060D8D083C25}"/>
    <cellStyle name="標準 42 2" xfId="209" xr:uid="{20299C1E-4A1B-4DB8-A215-5D3CF59B372A}"/>
    <cellStyle name="標準 43" xfId="75" xr:uid="{6D729EC7-A62C-404E-9FD1-65F4B958E63C}"/>
    <cellStyle name="標準 43 2" xfId="210" xr:uid="{09CA75F3-9C35-48EE-A0A2-2F74E8E6072A}"/>
    <cellStyle name="標準 44" xfId="76" xr:uid="{4337D709-3135-409A-9C50-3DCC40263231}"/>
    <cellStyle name="標準 44 2" xfId="211" xr:uid="{C743779D-2737-458A-A327-9C101FD4088C}"/>
    <cellStyle name="標準 45" xfId="77" xr:uid="{E585DC0E-1267-4A86-AB3B-0896583B4A6E}"/>
    <cellStyle name="標準 45 2" xfId="212" xr:uid="{3BC6F8CA-CC00-443A-8461-3BA21D4F773B}"/>
    <cellStyle name="標準 46" xfId="78" xr:uid="{4B7A5223-A18A-4ECD-9728-66F3C93F66BB}"/>
    <cellStyle name="標準 46 2" xfId="213" xr:uid="{BDFD7B41-BD3A-4996-86AD-F23CB11BA4AE}"/>
    <cellStyle name="標準 47" xfId="79" xr:uid="{6D816D0C-38B1-4CAC-9F89-D2393A94BD59}"/>
    <cellStyle name="標準 47 2" xfId="214" xr:uid="{37AD67FA-1DB9-44A2-9934-1D4B93EA5BB6}"/>
    <cellStyle name="標準 48" xfId="80" xr:uid="{7F6BDF77-B9C0-4488-8DE8-D251BDCD8D08}"/>
    <cellStyle name="標準 48 2" xfId="215" xr:uid="{99C61688-7444-47BB-8310-3DE3FFF5001C}"/>
    <cellStyle name="標準 49" xfId="81" xr:uid="{498FFC85-96FE-4D9C-A136-027D64455A48}"/>
    <cellStyle name="標準 49 2" xfId="216" xr:uid="{4A12DF6A-68CC-4809-9681-A2903B08E76E}"/>
    <cellStyle name="標準 5" xfId="9" xr:uid="{98961CEA-3CE0-42B4-A638-5C4F86DE6A12}"/>
    <cellStyle name="標準 5 2" xfId="32" xr:uid="{603EF6C2-A056-425E-BB6F-A3F6B4F5E0E3}"/>
    <cellStyle name="標準 5 2 2" xfId="167" xr:uid="{1766FD8A-6B42-4942-843C-8F6CF2431D00}"/>
    <cellStyle name="標準 5 3" xfId="68" xr:uid="{51072EA7-5081-41F0-89EE-019D63450151}"/>
    <cellStyle name="標準 5 3 2" xfId="203" xr:uid="{BF4D9FC7-E9AF-4247-8C76-471424D8F82F}"/>
    <cellStyle name="標準 5 4" xfId="144" xr:uid="{86ADA92D-0E89-4231-98F9-BAE454B99D0F}"/>
    <cellStyle name="標準 50" xfId="82" xr:uid="{F4344EAB-3E92-49F1-9A96-C647E9594033}"/>
    <cellStyle name="標準 50 2" xfId="217" xr:uid="{B2CA3F94-CE93-486A-97D4-1B70D958B2E6}"/>
    <cellStyle name="標準 51" xfId="83" xr:uid="{E822E39B-0648-4592-9EE9-00C9DCF6EA12}"/>
    <cellStyle name="標準 51 2" xfId="218" xr:uid="{A8A7A710-AA9B-409C-8928-5B9572E357F3}"/>
    <cellStyle name="標準 52" xfId="84" xr:uid="{92036099-4BCE-4FD6-813E-DBDE3E3F32F3}"/>
    <cellStyle name="標準 52 2" xfId="219" xr:uid="{17664826-812F-4814-8D9C-4F5676E6FBDD}"/>
    <cellStyle name="標準 53" xfId="85" xr:uid="{5C1F55DD-2B92-488D-9F07-708B53124D3E}"/>
    <cellStyle name="標準 53 2" xfId="220" xr:uid="{1F5FCCFC-F842-4170-A89B-5DD21F63EA26}"/>
    <cellStyle name="標準 54" xfId="87" xr:uid="{1CA2D9C9-6508-4F88-A1C5-168F6726131D}"/>
    <cellStyle name="標準 54 2" xfId="222" xr:uid="{D84BF5DE-4C7D-4A3F-8E34-4833CA2207A5}"/>
    <cellStyle name="標準 55" xfId="88" xr:uid="{7707D937-48FC-42B6-8042-9A00D01E708E}"/>
    <cellStyle name="標準 55 2" xfId="223" xr:uid="{15DA3938-2DC1-425F-9308-AD19A0654F1C}"/>
    <cellStyle name="標準 56" xfId="89" xr:uid="{12936840-40A6-4039-BDC5-4C662618BA4B}"/>
    <cellStyle name="標準 56 2" xfId="224" xr:uid="{F6114E6B-BC6A-4EAD-98E8-4E672BD83391}"/>
    <cellStyle name="標準 57" xfId="91" xr:uid="{E0338BD7-5310-4704-8624-6007B89C6137}"/>
    <cellStyle name="標準 57 2" xfId="226" xr:uid="{DAA2B91A-EE79-4F61-B1CE-B47E8191E171}"/>
    <cellStyle name="標準 58" xfId="92" xr:uid="{899C9D0B-1A39-441F-B433-71E16F6FD210}"/>
    <cellStyle name="標準 58 2" xfId="227" xr:uid="{74D1AC08-64CC-4FD9-98A0-45FACF3C9E3D}"/>
    <cellStyle name="標準 59" xfId="93" xr:uid="{6DC0913E-AC42-4A99-8166-B126B39BDF24}"/>
    <cellStyle name="標準 59 2" xfId="228" xr:uid="{94AF5DD9-E8A4-41B3-932F-753421C378F0}"/>
    <cellStyle name="標準 6" xfId="3" xr:uid="{6F1A6445-EEA5-4D7A-AD6D-625CBF26CB1B}"/>
    <cellStyle name="標準 6 2" xfId="29" xr:uid="{704032C9-7C5A-4DBC-BF42-9D241BCCA682}"/>
    <cellStyle name="標準 6 2 2" xfId="164" xr:uid="{5CE8F909-6154-4937-84CD-4807DF3B91B2}"/>
    <cellStyle name="標準 6 3" xfId="141" xr:uid="{2712DF7E-3D91-46F2-8126-826BF1AE7E71}"/>
    <cellStyle name="標準 60" xfId="94" xr:uid="{E540E562-AECA-4328-8AB3-03C9CF09A186}"/>
    <cellStyle name="標準 60 2" xfId="229" xr:uid="{55BD8720-44FB-4DCC-8DF1-0E197F5DADDA}"/>
    <cellStyle name="標準 61" xfId="95" xr:uid="{4E21E8EC-1238-4082-B900-9316765EAE6A}"/>
    <cellStyle name="標準 61 2" xfId="230" xr:uid="{10991B55-3BA2-4071-9310-CA0C77332F61}"/>
    <cellStyle name="標準 62" xfId="96" xr:uid="{4947CB85-DBEE-4CEB-82B0-FFBF3D6F7EF6}"/>
    <cellStyle name="標準 62 2" xfId="231" xr:uid="{614CE13E-877C-4137-AC1B-6965D062D091}"/>
    <cellStyle name="標準 63" xfId="97" xr:uid="{4026575B-605F-4805-A1D1-C3DFB97C5CFA}"/>
    <cellStyle name="標準 63 2" xfId="232" xr:uid="{545E945C-79B8-45A1-AE05-2B66CAE30317}"/>
    <cellStyle name="標準 64" xfId="98" xr:uid="{4D16DBE6-25C3-4CE4-9E05-5724DC4C86E5}"/>
    <cellStyle name="標準 64 2" xfId="233" xr:uid="{F821BFB4-619C-4C0E-8B6D-896C23493F0A}"/>
    <cellStyle name="標準 65" xfId="99" xr:uid="{184733DE-72BF-4327-B1F9-0BDCF9F10A92}"/>
    <cellStyle name="標準 65 2" xfId="234" xr:uid="{27E447A9-3832-42E1-BF02-9ECEC14FFDBF}"/>
    <cellStyle name="標準 66" xfId="100" xr:uid="{EDE9A12C-26FA-4096-95B4-4A8E71230E7E}"/>
    <cellStyle name="標準 66 2" xfId="235" xr:uid="{21EB5FD1-4E19-4AEC-8500-87BB25B09957}"/>
    <cellStyle name="標準 67" xfId="101" xr:uid="{A62978E0-BECF-49B2-BAEF-E1220D70A5A7}"/>
    <cellStyle name="標準 67 2" xfId="236" xr:uid="{9A6F056D-5350-4F22-8483-14DF405C0BE2}"/>
    <cellStyle name="標準 68" xfId="102" xr:uid="{D506364B-3F05-42E1-92F7-F642D7A82356}"/>
    <cellStyle name="標準 68 2" xfId="237" xr:uid="{E85613B4-1717-4620-9E5E-E1795E6CA14D}"/>
    <cellStyle name="標準 69" xfId="103" xr:uid="{888C2469-DBDB-4C8E-8C95-452A3852C5EE}"/>
    <cellStyle name="標準 69 2" xfId="238" xr:uid="{1ECC8C91-006E-4F5B-AD0D-9FBBA50E00EC}"/>
    <cellStyle name="標準 7" xfId="10" xr:uid="{FD50156A-3BF5-4837-9D1C-3FE6EA9A2C3B}"/>
    <cellStyle name="標準 7 2" xfId="33" xr:uid="{F8582CB5-F17F-4F17-ACEE-5C5ECBDBB6DA}"/>
    <cellStyle name="標準 7 2 2" xfId="168" xr:uid="{F4959BD7-A7BA-434A-8E7E-25B80FD47C5B}"/>
    <cellStyle name="標準 7 3" xfId="63" xr:uid="{0C0D1ADE-7415-402F-A504-CD17AEE231E6}"/>
    <cellStyle name="標準 7 3 2" xfId="90" xr:uid="{0FAB83A4-E8B1-417A-8FDE-2ACE72F6471E}"/>
    <cellStyle name="標準 7 3 2 2" xfId="225" xr:uid="{E9D82214-3C51-4A92-9EFF-E3FDC11B3D78}"/>
    <cellStyle name="標準 7 3 3" xfId="198" xr:uid="{4EE12005-B5EA-442E-A2EF-0DD300F4C363}"/>
    <cellStyle name="標準 7 4" xfId="86" xr:uid="{4060E3F9-FA68-486E-8739-6EB02C2602EF}"/>
    <cellStyle name="標準 7 4 2" xfId="221" xr:uid="{6F44D941-3086-4FCA-8240-FDEAAFF169A4}"/>
    <cellStyle name="標準 7 5" xfId="145" xr:uid="{D66D1AD9-68B6-448E-BE64-D51F27F4100D}"/>
    <cellStyle name="標準 70" xfId="104" xr:uid="{8F83714F-05BB-4CB3-801E-6469354CBFD8}"/>
    <cellStyle name="標準 70 2" xfId="239" xr:uid="{309F9E66-F6A0-4743-B050-BA49B5BCCA00}"/>
    <cellStyle name="標準 71" xfId="105" xr:uid="{B77B5527-6921-4AA8-9FFB-9549928E8C76}"/>
    <cellStyle name="標準 71 2" xfId="240" xr:uid="{5DD93ABE-ABA6-4641-9A07-DB098BC03BAC}"/>
    <cellStyle name="標準 72" xfId="106" xr:uid="{C7D1B3D2-7EB0-4D34-8D13-59B6CE68540B}"/>
    <cellStyle name="標準 72 2" xfId="241" xr:uid="{28664BE3-BD86-454C-B37F-901DD04BE3C7}"/>
    <cellStyle name="標準 73" xfId="107" xr:uid="{47C27263-FFE0-49CB-8E51-473FCDBD6FD8}"/>
    <cellStyle name="標準 73 2" xfId="242" xr:uid="{E959CE1F-DE54-401E-97C1-11C0A1F254B9}"/>
    <cellStyle name="標準 74" xfId="108" xr:uid="{A597477A-5758-4CF1-AB09-EAF4E431CE15}"/>
    <cellStyle name="標準 74 2" xfId="243" xr:uid="{418B7601-41F9-43A0-8F97-8A1592566BD1}"/>
    <cellStyle name="標準 75" xfId="109" xr:uid="{DB6CFAC3-F68A-4E83-AACD-3AF2CCB1427F}"/>
    <cellStyle name="標準 75 2" xfId="244" xr:uid="{C0799395-0EA7-4C47-AEDC-23EA8B908974}"/>
    <cellStyle name="標準 76" xfId="110" xr:uid="{28B30608-C5EC-4845-ACCC-48416EE13456}"/>
    <cellStyle name="標準 76 2" xfId="245" xr:uid="{F4E49E50-D690-4E73-9578-FE6A1DE02523}"/>
    <cellStyle name="標準 77" xfId="111" xr:uid="{DBEAD41E-4082-42CC-8D0C-D570B3519A9F}"/>
    <cellStyle name="標準 77 2" xfId="246" xr:uid="{037C3AF9-5204-49F6-98D4-6FC96356FBC5}"/>
    <cellStyle name="標準 78" xfId="112" xr:uid="{C9C7704A-9644-4546-9BA2-5ADDC02C50B0}"/>
    <cellStyle name="標準 78 2" xfId="247" xr:uid="{8DBAE11E-8737-408A-9434-34F51138F5B1}"/>
    <cellStyle name="標準 79" xfId="113" xr:uid="{6C57DBA8-8CA6-4067-82ED-116A1CAAEE67}"/>
    <cellStyle name="標準 79 2" xfId="248" xr:uid="{7810F0D6-4393-4778-A376-40750B88AFC6}"/>
    <cellStyle name="標準 8" xfId="11" xr:uid="{D4BE131C-4F1F-4909-BEF7-CD5CCBD07F93}"/>
    <cellStyle name="標準 8 2" xfId="34" xr:uid="{4922E73B-ABB8-4C08-B469-20D64FF46C92}"/>
    <cellStyle name="標準 8 2 2" xfId="169" xr:uid="{E5E18F90-1532-48A6-9CEC-0099E36E5178}"/>
    <cellStyle name="標準 8 3" xfId="146" xr:uid="{616037B8-EA9F-48EE-AE26-60A7B045CAE6}"/>
    <cellStyle name="標準 80" xfId="114" xr:uid="{6DC16B50-E382-4CA6-B273-A5664F2C9BD2}"/>
    <cellStyle name="標準 80 2" xfId="249" xr:uid="{52DF15D4-8A4D-4E51-8C53-A319669E6044}"/>
    <cellStyle name="標準 81" xfId="115" xr:uid="{508A0B6F-EB13-4958-AF7A-ED2AC6F43FDF}"/>
    <cellStyle name="標準 81 2" xfId="250" xr:uid="{6C34E0C6-D271-4E46-B919-454D7C01F7E2}"/>
    <cellStyle name="標準 82" xfId="116" xr:uid="{66D4A11D-19EE-40CC-93FF-10773406AEEA}"/>
    <cellStyle name="標準 82 2" xfId="251" xr:uid="{8F48BE86-E98B-4A9A-A9C3-4DBC7A2B23C1}"/>
    <cellStyle name="標準 83" xfId="117" xr:uid="{3DDB95F2-140B-455C-832F-2FAE115FD5C3}"/>
    <cellStyle name="標準 83 2" xfId="252" xr:uid="{BDB6F569-6A6D-49A1-9335-1A776002230F}"/>
    <cellStyle name="標準 84" xfId="118" xr:uid="{F58D1E94-240D-4790-A337-758ACBB2008C}"/>
    <cellStyle name="標準 84 2" xfId="253" xr:uid="{0ACE9233-97F2-48AE-93E2-78F9917578F0}"/>
    <cellStyle name="標準 85" xfId="119" xr:uid="{7AA3320C-F7F4-4082-A9AF-3EA59E2E5645}"/>
    <cellStyle name="標準 85 2" xfId="254" xr:uid="{E3EFCA59-13E1-4D1A-8FE6-100B9CC25166}"/>
    <cellStyle name="標準 86" xfId="120" xr:uid="{F8B7A040-525B-4FC7-89CA-D39D07D5AC2B}"/>
    <cellStyle name="標準 86 2" xfId="255" xr:uid="{B7349314-6224-4AE0-A3A5-8246BC55A788}"/>
    <cellStyle name="標準 87" xfId="121" xr:uid="{C32452D1-5E7F-4BB0-9506-686C8B97734B}"/>
    <cellStyle name="標準 87 2" xfId="256" xr:uid="{C84EE9A0-CCC8-458F-93DB-087D1484CDBA}"/>
    <cellStyle name="標準 88" xfId="122" xr:uid="{18554EF3-CC47-408D-B38A-D361734FEF08}"/>
    <cellStyle name="標準 88 2" xfId="257" xr:uid="{A15AF5B0-6241-4546-A50C-9D2A90E6B8EF}"/>
    <cellStyle name="標準 89" xfId="123" xr:uid="{E9B7B19C-26B0-4AFB-BF31-5F0443CB462F}"/>
    <cellStyle name="標準 89 2" xfId="258" xr:uid="{43F0BA6A-2F8C-449C-B23F-86EF94FF0AD2}"/>
    <cellStyle name="標準 9" xfId="12" xr:uid="{EE10EEA2-DFC6-41EC-9137-C5AEEAF7A791}"/>
    <cellStyle name="標準 9 2" xfId="35" xr:uid="{1389B16E-16DC-405C-99AC-91DF5E234551}"/>
    <cellStyle name="標準 9 2 2" xfId="170" xr:uid="{2804EFCA-58F0-4979-9EAF-514438135F49}"/>
    <cellStyle name="標準 9 3" xfId="147" xr:uid="{704D0DCD-996B-4683-901B-34C0DA30E878}"/>
    <cellStyle name="標準 90" xfId="124" xr:uid="{1F3F5B78-535A-4036-B243-FDA85D0DF9A3}"/>
    <cellStyle name="標準 90 2" xfId="259" xr:uid="{05603305-F53F-4A59-9646-9558AA51A91A}"/>
    <cellStyle name="標準 91" xfId="125" xr:uid="{EB1DAE1E-B5BF-4AA5-B8D0-1205E1F8E136}"/>
    <cellStyle name="標準 91 2" xfId="260" xr:uid="{082BD2CA-B424-44F6-B437-AF0E27B6F7BC}"/>
    <cellStyle name="標準 92" xfId="126" xr:uid="{7285B8CB-1BE4-431C-83A8-8707E0E43E87}"/>
    <cellStyle name="標準 92 2" xfId="261" xr:uid="{4289AECF-4AB6-4F73-885E-A7206C9258F8}"/>
    <cellStyle name="標準 93" xfId="127" xr:uid="{E32BBDD5-D1A0-4D37-B0D7-CB95CFDB775C}"/>
    <cellStyle name="標準 93 2" xfId="131" xr:uid="{CF51BFFF-7950-4D12-92A7-3B01FF959CC8}"/>
    <cellStyle name="標準 93 2 2" xfId="266" xr:uid="{FDF8B344-1653-4355-B039-DBCF11AD1B4E}"/>
    <cellStyle name="標準 93 3" xfId="262" xr:uid="{46AC0FD0-D26E-4FD9-81A8-8F39AAB211F8}"/>
    <cellStyle name="標準 94" xfId="128" xr:uid="{8760E24C-B7D7-4EA9-AD83-E40693BF4F90}"/>
    <cellStyle name="標準 94 2" xfId="263" xr:uid="{DE2606C2-B328-450E-A5ED-74D1622466B8}"/>
    <cellStyle name="標準 95" xfId="129" xr:uid="{EA6FF915-0563-4EBA-8393-D439D7F975A8}"/>
    <cellStyle name="標準 95 2" xfId="264" xr:uid="{91E5FCFB-4243-43EB-9AF7-341BE65E401A}"/>
    <cellStyle name="標準 96" xfId="130" xr:uid="{E7D55658-F05B-4F42-A26F-6772AC8EA06C}"/>
    <cellStyle name="標準 96 2" xfId="265" xr:uid="{350D16E7-C776-4122-9622-9792FA2C5180}"/>
    <cellStyle name="標準 97" xfId="132" xr:uid="{AF80EE25-23F2-4346-8665-F1D12ED06C4F}"/>
    <cellStyle name="標準 97 2" xfId="267" xr:uid="{DD4CBB4B-B1CB-444B-9D76-2CAB42C2227A}"/>
    <cellStyle name="標準 98" xfId="133" xr:uid="{8FB36C86-543E-4847-9A8E-B1A42BDA2BF0}"/>
    <cellStyle name="標準 98 2" xfId="268" xr:uid="{581943D7-9CC9-4996-BC3C-8D3A4F512E98}"/>
    <cellStyle name="標準 99" xfId="134" xr:uid="{EE7C4D6D-5E35-461F-BCEB-B7B9DB4A1FF1}"/>
    <cellStyle name="標準 99 2" xfId="269" xr:uid="{5878FCC6-DB5C-4B72-BEC8-1AD2C082EBD1}"/>
    <cellStyle name="標準_A99_供覧ルートカスタマイズ仕様書" xfId="6" xr:uid="{67560B27-FED0-475E-9DCC-A72DD51E36DE}"/>
  </cellStyles>
  <dxfs count="29">
    <dxf>
      <font>
        <b/>
        <i val="0"/>
        <color rgb="FFFF0000"/>
      </font>
    </dxf>
    <dxf>
      <fill>
        <patternFill>
          <bgColor rgb="FFFFC000"/>
        </patternFill>
      </fill>
    </dxf>
    <dxf>
      <fill>
        <patternFill>
          <bgColor rgb="FFD9D9D9"/>
        </patternFill>
      </fill>
    </dxf>
    <dxf>
      <font>
        <b/>
        <i val="0"/>
        <color rgb="FFFF0000"/>
      </font>
    </dxf>
    <dxf>
      <fill>
        <patternFill>
          <bgColor rgb="FFD9D9D9"/>
        </patternFill>
      </fill>
    </dxf>
    <dxf>
      <fill>
        <patternFill>
          <bgColor rgb="FFD9D9D9"/>
        </patternFill>
      </fill>
    </dxf>
    <dxf>
      <fill>
        <patternFill>
          <bgColor rgb="FFD9D9D9"/>
        </patternFill>
      </fill>
    </dxf>
    <dxf>
      <fill>
        <patternFill>
          <bgColor rgb="FFFFC000"/>
        </patternFill>
      </fill>
    </dxf>
    <dxf>
      <fill>
        <patternFill>
          <bgColor rgb="FFD9D9D9"/>
        </patternFill>
      </fill>
    </dxf>
    <dxf>
      <fill>
        <patternFill>
          <bgColor rgb="FFFFC000"/>
        </patternFill>
      </fill>
    </dxf>
    <dxf>
      <fill>
        <patternFill>
          <bgColor rgb="FFD9D9D9"/>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0000"/>
        </patternFill>
      </fill>
    </dxf>
    <dxf>
      <font>
        <b/>
        <i val="0"/>
        <color rgb="FFFF0000"/>
      </font>
    </dxf>
    <dxf>
      <fill>
        <patternFill>
          <bgColor rgb="FFFFC000"/>
        </patternFill>
      </fill>
    </dxf>
    <dxf>
      <fill>
        <patternFill>
          <bgColor rgb="FFD9D9D9"/>
        </patternFill>
      </fill>
    </dxf>
    <dxf>
      <fill>
        <patternFill>
          <bgColor rgb="FFD9D9D9"/>
        </patternFill>
      </fill>
    </dxf>
    <dxf>
      <fill>
        <patternFill>
          <bgColor rgb="FFD9D9D9"/>
        </patternFill>
      </fill>
    </dxf>
    <dxf>
      <fill>
        <patternFill>
          <bgColor rgb="FFD9D9D9"/>
        </patternFill>
      </fill>
    </dxf>
    <dxf>
      <fill>
        <patternFill>
          <bgColor rgb="FFD9D9D9"/>
        </patternFill>
      </fill>
    </dxf>
    <dxf>
      <fill>
        <patternFill>
          <bgColor rgb="FFFFC000"/>
        </patternFill>
      </fill>
    </dxf>
    <dxf>
      <fill>
        <patternFill>
          <bgColor rgb="FFD9D9D9"/>
        </patternFill>
      </fill>
    </dxf>
    <dxf>
      <fill>
        <patternFill>
          <bgColor rgb="FFFFC000"/>
        </patternFill>
      </fill>
    </dxf>
    <dxf>
      <fill>
        <patternFill>
          <bgColor rgb="FFD9D9D9"/>
        </patternFill>
      </fill>
    </dxf>
    <dxf>
      <fill>
        <patternFill>
          <bgColor rgb="FFFFC000"/>
        </patternFill>
      </fill>
    </dxf>
    <dxf>
      <fill>
        <patternFill>
          <bgColor rgb="FFD9D9D9"/>
        </patternFill>
      </fill>
    </dxf>
    <dxf>
      <fill>
        <patternFill>
          <bgColor rgb="FFD9D9D9"/>
        </patternFill>
      </fill>
    </dxf>
  </dxfs>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onnections" Target="connections.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xdr:col>
      <xdr:colOff>180975</xdr:colOff>
      <xdr:row>28</xdr:row>
      <xdr:rowOff>47626</xdr:rowOff>
    </xdr:from>
    <xdr:to>
      <xdr:col>1</xdr:col>
      <xdr:colOff>2990850</xdr:colOff>
      <xdr:row>34</xdr:row>
      <xdr:rowOff>6450</xdr:rowOff>
    </xdr:to>
    <xdr:pic>
      <xdr:nvPicPr>
        <xdr:cNvPr id="3" name="図 2">
          <a:extLst>
            <a:ext uri="{FF2B5EF4-FFF2-40B4-BE49-F238E27FC236}">
              <a16:creationId xmlns:a16="http://schemas.microsoft.com/office/drawing/2014/main" id="{31DA5E6B-90E6-2FCC-11A5-4CB3881B16BA}"/>
            </a:ext>
          </a:extLst>
        </xdr:cNvPr>
        <xdr:cNvPicPr>
          <a:picLocks noChangeAspect="1"/>
        </xdr:cNvPicPr>
      </xdr:nvPicPr>
      <xdr:blipFill rotWithShape="1">
        <a:blip xmlns:r="http://schemas.openxmlformats.org/officeDocument/2006/relationships" r:embed="rId1"/>
        <a:srcRect r="4531"/>
        <a:stretch>
          <a:fillRect/>
        </a:stretch>
      </xdr:blipFill>
      <xdr:spPr>
        <a:xfrm>
          <a:off x="809625" y="5572126"/>
          <a:ext cx="2809875" cy="1397100"/>
        </a:xfrm>
        <a:prstGeom prst="rect">
          <a:avLst/>
        </a:prstGeom>
      </xdr:spPr>
    </xdr:pic>
    <xdr:clientData/>
  </xdr:twoCellAnchor>
  <xdr:twoCellAnchor editAs="oneCell">
    <xdr:from>
      <xdr:col>1</xdr:col>
      <xdr:colOff>2962275</xdr:colOff>
      <xdr:row>29</xdr:row>
      <xdr:rowOff>1</xdr:rowOff>
    </xdr:from>
    <xdr:to>
      <xdr:col>1</xdr:col>
      <xdr:colOff>5400675</xdr:colOff>
      <xdr:row>30</xdr:row>
      <xdr:rowOff>225571</xdr:rowOff>
    </xdr:to>
    <xdr:pic>
      <xdr:nvPicPr>
        <xdr:cNvPr id="5" name="図 4">
          <a:extLst>
            <a:ext uri="{FF2B5EF4-FFF2-40B4-BE49-F238E27FC236}">
              <a16:creationId xmlns:a16="http://schemas.microsoft.com/office/drawing/2014/main" id="{EFCE217D-E421-7B7F-FFA0-A406892F7B5F}"/>
            </a:ext>
          </a:extLst>
        </xdr:cNvPr>
        <xdr:cNvPicPr>
          <a:picLocks noChangeAspect="1"/>
        </xdr:cNvPicPr>
      </xdr:nvPicPr>
      <xdr:blipFill>
        <a:blip xmlns:r="http://schemas.openxmlformats.org/officeDocument/2006/relationships" r:embed="rId2"/>
        <a:stretch>
          <a:fillRect/>
        </a:stretch>
      </xdr:blipFill>
      <xdr:spPr>
        <a:xfrm>
          <a:off x="3590925" y="5762626"/>
          <a:ext cx="2438400" cy="463696"/>
        </a:xfrm>
        <a:prstGeom prst="rect">
          <a:avLst/>
        </a:prstGeom>
      </xdr:spPr>
    </xdr:pic>
    <xdr:clientData/>
  </xdr:twoCellAnchor>
  <xdr:twoCellAnchor editAs="oneCell">
    <xdr:from>
      <xdr:col>5</xdr:col>
      <xdr:colOff>419101</xdr:colOff>
      <xdr:row>14</xdr:row>
      <xdr:rowOff>571500</xdr:rowOff>
    </xdr:from>
    <xdr:to>
      <xdr:col>5</xdr:col>
      <xdr:colOff>2819400</xdr:colOff>
      <xdr:row>14</xdr:row>
      <xdr:rowOff>1663181</xdr:rowOff>
    </xdr:to>
    <xdr:pic>
      <xdr:nvPicPr>
        <xdr:cNvPr id="8" name="図 7">
          <a:extLst>
            <a:ext uri="{FF2B5EF4-FFF2-40B4-BE49-F238E27FC236}">
              <a16:creationId xmlns:a16="http://schemas.microsoft.com/office/drawing/2014/main" id="{E77AFB0B-9AC9-D245-8363-4BB9ADB7A42B}"/>
            </a:ext>
          </a:extLst>
        </xdr:cNvPr>
        <xdr:cNvPicPr>
          <a:picLocks noChangeAspect="1"/>
        </xdr:cNvPicPr>
      </xdr:nvPicPr>
      <xdr:blipFill>
        <a:blip xmlns:r="http://schemas.openxmlformats.org/officeDocument/2006/relationships" r:embed="rId3"/>
        <a:stretch>
          <a:fillRect/>
        </a:stretch>
      </xdr:blipFill>
      <xdr:spPr>
        <a:xfrm>
          <a:off x="12868276" y="4810125"/>
          <a:ext cx="2400299" cy="1091681"/>
        </a:xfrm>
        <a:prstGeom prst="rect">
          <a:avLst/>
        </a:prstGeom>
      </xdr:spPr>
    </xdr:pic>
    <xdr:clientData/>
  </xdr:twoCellAnchor>
  <xdr:twoCellAnchor editAs="oneCell">
    <xdr:from>
      <xdr:col>5</xdr:col>
      <xdr:colOff>175260</xdr:colOff>
      <xdr:row>15</xdr:row>
      <xdr:rowOff>533400</xdr:rowOff>
    </xdr:from>
    <xdr:to>
      <xdr:col>6</xdr:col>
      <xdr:colOff>2789436</xdr:colOff>
      <xdr:row>15</xdr:row>
      <xdr:rowOff>708675</xdr:rowOff>
    </xdr:to>
    <xdr:pic>
      <xdr:nvPicPr>
        <xdr:cNvPr id="4" name="図 3">
          <a:extLst>
            <a:ext uri="{FF2B5EF4-FFF2-40B4-BE49-F238E27FC236}">
              <a16:creationId xmlns:a16="http://schemas.microsoft.com/office/drawing/2014/main" id="{9CFFA39B-104D-4B35-03B8-A636F26B219D}"/>
            </a:ext>
          </a:extLst>
        </xdr:cNvPr>
        <xdr:cNvPicPr>
          <a:picLocks noChangeAspect="1"/>
        </xdr:cNvPicPr>
      </xdr:nvPicPr>
      <xdr:blipFill>
        <a:blip xmlns:r="http://schemas.openxmlformats.org/officeDocument/2006/relationships" r:embed="rId4"/>
        <a:stretch>
          <a:fillRect/>
        </a:stretch>
      </xdr:blipFill>
      <xdr:spPr>
        <a:xfrm>
          <a:off x="12603480" y="6438900"/>
          <a:ext cx="5959356" cy="175275"/>
        </a:xfrm>
        <a:prstGeom prst="rect">
          <a:avLst/>
        </a:prstGeom>
      </xdr:spPr>
    </xdr:pic>
    <xdr:clientData/>
  </xdr:twoCellAnchor>
  <xdr:twoCellAnchor editAs="oneCell">
    <xdr:from>
      <xdr:col>6</xdr:col>
      <xdr:colOff>106680</xdr:colOff>
      <xdr:row>14</xdr:row>
      <xdr:rowOff>1638300</xdr:rowOff>
    </xdr:from>
    <xdr:to>
      <xdr:col>9</xdr:col>
      <xdr:colOff>221506</xdr:colOff>
      <xdr:row>14</xdr:row>
      <xdr:rowOff>2141264</xdr:rowOff>
    </xdr:to>
    <xdr:pic>
      <xdr:nvPicPr>
        <xdr:cNvPr id="6" name="図 5">
          <a:extLst>
            <a:ext uri="{FF2B5EF4-FFF2-40B4-BE49-F238E27FC236}">
              <a16:creationId xmlns:a16="http://schemas.microsoft.com/office/drawing/2014/main" id="{AC71BF88-B425-A9CE-39EA-7DB97BC9DDD7}"/>
            </a:ext>
          </a:extLst>
        </xdr:cNvPr>
        <xdr:cNvPicPr>
          <a:picLocks noChangeAspect="1"/>
        </xdr:cNvPicPr>
      </xdr:nvPicPr>
      <xdr:blipFill>
        <a:blip xmlns:r="http://schemas.openxmlformats.org/officeDocument/2006/relationships" r:embed="rId5"/>
        <a:stretch>
          <a:fillRect/>
        </a:stretch>
      </xdr:blipFill>
      <xdr:spPr>
        <a:xfrm>
          <a:off x="15880080" y="5745480"/>
          <a:ext cx="6073666" cy="502964"/>
        </a:xfrm>
        <a:prstGeom prst="rect">
          <a:avLst/>
        </a:prstGeom>
      </xdr:spPr>
    </xdr:pic>
    <xdr:clientData/>
  </xdr:twoCellAnchor>
  <xdr:twoCellAnchor>
    <xdr:from>
      <xdr:col>7</xdr:col>
      <xdr:colOff>99391</xdr:colOff>
      <xdr:row>2</xdr:row>
      <xdr:rowOff>185531</xdr:rowOff>
    </xdr:from>
    <xdr:to>
      <xdr:col>13</xdr:col>
      <xdr:colOff>470452</xdr:colOff>
      <xdr:row>3</xdr:row>
      <xdr:rowOff>781878</xdr:rowOff>
    </xdr:to>
    <xdr:sp macro="" textlink="">
      <xdr:nvSpPr>
        <xdr:cNvPr id="2" name="正方形/長方形 1">
          <a:extLst>
            <a:ext uri="{FF2B5EF4-FFF2-40B4-BE49-F238E27FC236}">
              <a16:creationId xmlns:a16="http://schemas.microsoft.com/office/drawing/2014/main" id="{6E17839B-B3DB-81D0-3435-6ADF4D9BADF1}"/>
            </a:ext>
          </a:extLst>
        </xdr:cNvPr>
        <xdr:cNvSpPr/>
      </xdr:nvSpPr>
      <xdr:spPr>
        <a:xfrm>
          <a:off x="19069878" y="649357"/>
          <a:ext cx="6175513" cy="828260"/>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確認事項を確認しに行ったところ、このテーブルは「廃止」となる可能性があるので保留</a:t>
          </a:r>
          <a:endParaRPr kumimoji="1" lang="en-US" altLang="ja-JP" sz="1100"/>
        </a:p>
        <a:p>
          <a:pPr algn="l"/>
          <a:r>
            <a:rPr kumimoji="1" lang="en-US" altLang="ja-JP" sz="1100"/>
            <a:t>2026/1/26 </a:t>
          </a:r>
          <a:r>
            <a:rPr kumimoji="1" lang="ja-JP" altLang="en-US" sz="1100"/>
            <a:t>岡崎さんより</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4D5A6A-476B-46CB-8657-33DA056161AC}">
  <sheetPr codeName="Sheet19"/>
  <dimension ref="A1:L24"/>
  <sheetViews>
    <sheetView workbookViewId="0">
      <selection activeCell="R6" sqref="R6"/>
    </sheetView>
  </sheetViews>
  <sheetFormatPr defaultColWidth="8.09765625" defaultRowHeight="12"/>
  <cols>
    <col min="1" max="1" width="3.69921875" style="6" customWidth="1"/>
    <col min="2" max="2" width="27.19921875" style="6" customWidth="1"/>
    <col min="3" max="3" width="20.19921875" style="6" customWidth="1"/>
    <col min="4" max="4" width="20.8984375" style="6" customWidth="1"/>
    <col min="5" max="5" width="13.3984375" style="6" customWidth="1"/>
    <col min="6" max="6" width="3.59765625" style="6" customWidth="1"/>
    <col min="7" max="7" width="2.69921875" style="7" customWidth="1"/>
    <col min="8" max="8" width="3.09765625" style="6" customWidth="1"/>
    <col min="9" max="9" width="4.19921875" style="6" customWidth="1"/>
    <col min="10" max="10" width="7.59765625" style="6" customWidth="1"/>
    <col min="11" max="11" width="9" style="6" customWidth="1"/>
    <col min="12" max="12" width="11.59765625" style="6" bestFit="1" customWidth="1"/>
    <col min="13" max="16384" width="8.09765625" style="6"/>
  </cols>
  <sheetData>
    <row r="1" spans="1:12" s="3" customFormat="1" ht="13.2">
      <c r="A1" s="120" t="s">
        <v>0</v>
      </c>
      <c r="B1" s="120"/>
      <c r="C1" s="121" t="s">
        <v>10</v>
      </c>
      <c r="D1" s="122"/>
      <c r="E1" s="123"/>
      <c r="F1" s="124" t="s">
        <v>1</v>
      </c>
      <c r="G1" s="125"/>
      <c r="H1" s="126"/>
      <c r="I1" s="127" t="s">
        <v>2</v>
      </c>
      <c r="J1" s="127"/>
      <c r="K1" s="1" t="s">
        <v>3</v>
      </c>
      <c r="L1" s="1" t="s">
        <v>4</v>
      </c>
    </row>
    <row r="2" spans="1:12" s="3" customFormat="1" ht="18.75" customHeight="1">
      <c r="A2" s="128" t="s">
        <v>11</v>
      </c>
      <c r="B2" s="128"/>
      <c r="C2" s="129" t="s">
        <v>12</v>
      </c>
      <c r="D2" s="130"/>
      <c r="E2" s="131"/>
      <c r="F2" s="132" t="str">
        <f>IF(K5="","",K5)</f>
        <v>大場</v>
      </c>
      <c r="G2" s="133"/>
      <c r="H2" s="134"/>
      <c r="I2" s="135">
        <f>IF(L5="","",L5)</f>
        <v>46003</v>
      </c>
      <c r="J2" s="135"/>
      <c r="K2" s="4" t="str">
        <f>IF(MAX(A:A)&lt;=1,"",_xlfn.XLOOKUP(MAX(A:A),A:A,K:K,"",0)&amp;"")</f>
        <v/>
      </c>
      <c r="L2" s="5" t="str">
        <f>IF(MAX(A:A)&lt;=1,"",_xlfn.XLOOKUP(MAX(A:A),A:A,L:L,0,0))</f>
        <v/>
      </c>
    </row>
    <row r="3" spans="1:12" s="3" customFormat="1" ht="4.2" customHeight="1">
      <c r="A3" s="8"/>
      <c r="B3" s="8"/>
      <c r="C3" s="8"/>
      <c r="D3" s="8"/>
      <c r="E3" s="8"/>
      <c r="F3" s="8"/>
      <c r="G3" s="9"/>
      <c r="H3" s="8"/>
      <c r="I3" s="8"/>
      <c r="J3" s="8"/>
      <c r="K3" s="8"/>
      <c r="L3" s="8"/>
    </row>
    <row r="4" spans="1:12" s="3" customFormat="1" ht="18.600000000000001" customHeight="1" thickBot="1">
      <c r="A4" s="10" t="s">
        <v>5</v>
      </c>
      <c r="B4" s="11" t="s">
        <v>13</v>
      </c>
      <c r="C4" s="139" t="s">
        <v>14</v>
      </c>
      <c r="D4" s="140"/>
      <c r="E4" s="140"/>
      <c r="F4" s="140"/>
      <c r="G4" s="140"/>
      <c r="H4" s="140"/>
      <c r="I4" s="140"/>
      <c r="J4" s="141"/>
      <c r="K4" s="11" t="s">
        <v>15</v>
      </c>
      <c r="L4" s="12" t="s">
        <v>4</v>
      </c>
    </row>
    <row r="5" spans="1:12" s="3" customFormat="1" ht="18.600000000000001" customHeight="1" thickTop="1">
      <c r="A5" s="13">
        <f>ROW()-4</f>
        <v>1</v>
      </c>
      <c r="B5" s="14" t="s">
        <v>35</v>
      </c>
      <c r="C5" s="142" t="s">
        <v>16</v>
      </c>
      <c r="D5" s="143"/>
      <c r="E5" s="143"/>
      <c r="F5" s="143"/>
      <c r="G5" s="143"/>
      <c r="H5" s="143"/>
      <c r="I5" s="143"/>
      <c r="J5" s="144"/>
      <c r="K5" s="15" t="s">
        <v>37</v>
      </c>
      <c r="L5" s="29">
        <v>46003</v>
      </c>
    </row>
    <row r="6" spans="1:12" s="3" customFormat="1" ht="18" customHeight="1">
      <c r="A6" s="16"/>
      <c r="B6" s="17"/>
      <c r="C6" s="136"/>
      <c r="D6" s="137"/>
      <c r="E6" s="137"/>
      <c r="F6" s="137"/>
      <c r="G6" s="137"/>
      <c r="H6" s="137"/>
      <c r="I6" s="137"/>
      <c r="J6" s="138"/>
      <c r="K6" s="17"/>
      <c r="L6" s="18"/>
    </row>
    <row r="7" spans="1:12" s="3" customFormat="1" ht="18" customHeight="1">
      <c r="A7" s="16"/>
      <c r="B7" s="17"/>
      <c r="C7" s="136"/>
      <c r="D7" s="137"/>
      <c r="E7" s="137"/>
      <c r="F7" s="137"/>
      <c r="G7" s="137"/>
      <c r="H7" s="137"/>
      <c r="I7" s="137"/>
      <c r="J7" s="138"/>
      <c r="K7" s="17"/>
      <c r="L7" s="18"/>
    </row>
    <row r="8" spans="1:12" s="3" customFormat="1" ht="18" customHeight="1">
      <c r="A8" s="16"/>
      <c r="B8" s="17"/>
      <c r="C8" s="136"/>
      <c r="D8" s="137"/>
      <c r="E8" s="137"/>
      <c r="F8" s="137"/>
      <c r="G8" s="137"/>
      <c r="H8" s="137"/>
      <c r="I8" s="137"/>
      <c r="J8" s="138"/>
      <c r="K8" s="17"/>
      <c r="L8" s="18"/>
    </row>
    <row r="9" spans="1:12" s="3" customFormat="1" ht="18" customHeight="1">
      <c r="A9" s="16"/>
      <c r="B9" s="17"/>
      <c r="C9" s="136"/>
      <c r="D9" s="137"/>
      <c r="E9" s="137"/>
      <c r="F9" s="137"/>
      <c r="G9" s="137"/>
      <c r="H9" s="137"/>
      <c r="I9" s="137"/>
      <c r="J9" s="138"/>
      <c r="K9" s="17"/>
      <c r="L9" s="18"/>
    </row>
    <row r="10" spans="1:12" s="3" customFormat="1" ht="18" customHeight="1">
      <c r="A10" s="16"/>
      <c r="B10" s="19"/>
      <c r="C10" s="136"/>
      <c r="D10" s="137"/>
      <c r="E10" s="137"/>
      <c r="F10" s="137"/>
      <c r="G10" s="137"/>
      <c r="H10" s="137"/>
      <c r="I10" s="137"/>
      <c r="J10" s="138"/>
      <c r="K10" s="17"/>
      <c r="L10" s="18"/>
    </row>
    <row r="11" spans="1:12" s="3" customFormat="1" ht="18" customHeight="1">
      <c r="A11" s="16"/>
      <c r="B11" s="19"/>
      <c r="C11" s="136"/>
      <c r="D11" s="137"/>
      <c r="E11" s="137"/>
      <c r="F11" s="137"/>
      <c r="G11" s="137"/>
      <c r="H11" s="137"/>
      <c r="I11" s="137"/>
      <c r="J11" s="138"/>
      <c r="K11" s="17"/>
      <c r="L11" s="18"/>
    </row>
    <row r="12" spans="1:12" s="3" customFormat="1" ht="18" customHeight="1">
      <c r="A12" s="16"/>
      <c r="B12" s="19"/>
      <c r="C12" s="145"/>
      <c r="D12" s="146"/>
      <c r="E12" s="146"/>
      <c r="F12" s="146"/>
      <c r="G12" s="146"/>
      <c r="H12" s="146"/>
      <c r="I12" s="146"/>
      <c r="J12" s="147"/>
      <c r="K12" s="17"/>
      <c r="L12" s="18"/>
    </row>
    <row r="13" spans="1:12" s="3" customFormat="1" ht="18" customHeight="1">
      <c r="A13" s="16"/>
      <c r="B13" s="17"/>
      <c r="C13" s="145"/>
      <c r="D13" s="146"/>
      <c r="E13" s="146"/>
      <c r="F13" s="146"/>
      <c r="G13" s="146"/>
      <c r="H13" s="146"/>
      <c r="I13" s="146"/>
      <c r="J13" s="147"/>
      <c r="K13" s="17"/>
      <c r="L13" s="18"/>
    </row>
    <row r="14" spans="1:12" s="3" customFormat="1" ht="18" customHeight="1">
      <c r="A14" s="16"/>
      <c r="B14" s="17"/>
      <c r="C14" s="145"/>
      <c r="D14" s="146"/>
      <c r="E14" s="146"/>
      <c r="F14" s="146"/>
      <c r="G14" s="146"/>
      <c r="H14" s="146"/>
      <c r="I14" s="146"/>
      <c r="J14" s="147"/>
      <c r="K14" s="17"/>
      <c r="L14" s="18"/>
    </row>
    <row r="15" spans="1:12" s="3" customFormat="1" ht="18" customHeight="1">
      <c r="A15" s="16"/>
      <c r="B15" s="17"/>
      <c r="C15" s="136"/>
      <c r="D15" s="137"/>
      <c r="E15" s="137"/>
      <c r="F15" s="137"/>
      <c r="G15" s="137"/>
      <c r="H15" s="137"/>
      <c r="I15" s="137"/>
      <c r="J15" s="138"/>
      <c r="K15" s="17"/>
      <c r="L15" s="18"/>
    </row>
    <row r="16" spans="1:12" s="3" customFormat="1" ht="18" customHeight="1">
      <c r="A16" s="16"/>
      <c r="B16" s="19"/>
      <c r="C16" s="145"/>
      <c r="D16" s="146"/>
      <c r="E16" s="146"/>
      <c r="F16" s="146"/>
      <c r="G16" s="146"/>
      <c r="H16" s="146"/>
      <c r="I16" s="146"/>
      <c r="J16" s="147"/>
      <c r="K16" s="17"/>
      <c r="L16" s="18"/>
    </row>
    <row r="17" spans="1:12" s="3" customFormat="1" ht="18" customHeight="1">
      <c r="A17" s="16"/>
      <c r="B17" s="17"/>
      <c r="C17" s="145"/>
      <c r="D17" s="146"/>
      <c r="E17" s="146"/>
      <c r="F17" s="146"/>
      <c r="G17" s="146"/>
      <c r="H17" s="146"/>
      <c r="I17" s="146"/>
      <c r="J17" s="147"/>
      <c r="K17" s="17"/>
      <c r="L17" s="18"/>
    </row>
    <row r="18" spans="1:12" s="3" customFormat="1" ht="18" customHeight="1">
      <c r="A18" s="16"/>
      <c r="B18" s="17"/>
      <c r="C18" s="136"/>
      <c r="D18" s="137"/>
      <c r="E18" s="137"/>
      <c r="F18" s="137"/>
      <c r="G18" s="137"/>
      <c r="H18" s="137"/>
      <c r="I18" s="137"/>
      <c r="J18" s="138"/>
      <c r="K18" s="17"/>
      <c r="L18" s="18"/>
    </row>
    <row r="19" spans="1:12" s="3" customFormat="1" ht="18" customHeight="1">
      <c r="A19" s="16"/>
      <c r="B19" s="17"/>
      <c r="C19" s="136"/>
      <c r="D19" s="137"/>
      <c r="E19" s="137"/>
      <c r="F19" s="137"/>
      <c r="G19" s="137"/>
      <c r="H19" s="137"/>
      <c r="I19" s="137"/>
      <c r="J19" s="138"/>
      <c r="K19" s="17"/>
      <c r="L19" s="18"/>
    </row>
    <row r="20" spans="1:12" s="3" customFormat="1" ht="18" customHeight="1">
      <c r="A20" s="16"/>
      <c r="B20" s="17"/>
      <c r="C20" s="145"/>
      <c r="D20" s="146"/>
      <c r="E20" s="146"/>
      <c r="F20" s="146"/>
      <c r="G20" s="146"/>
      <c r="H20" s="146"/>
      <c r="I20" s="146"/>
      <c r="J20" s="147"/>
      <c r="K20" s="17"/>
      <c r="L20" s="18"/>
    </row>
    <row r="21" spans="1:12" s="3" customFormat="1" ht="18" customHeight="1">
      <c r="A21" s="16"/>
      <c r="B21" s="17"/>
      <c r="C21" s="145"/>
      <c r="D21" s="146"/>
      <c r="E21" s="146"/>
      <c r="F21" s="146"/>
      <c r="G21" s="146"/>
      <c r="H21" s="146"/>
      <c r="I21" s="146"/>
      <c r="J21" s="147"/>
      <c r="K21" s="17"/>
      <c r="L21" s="18"/>
    </row>
    <row r="22" spans="1:12" s="3" customFormat="1" ht="18" customHeight="1">
      <c r="A22" s="16"/>
      <c r="B22" s="17"/>
      <c r="C22" s="145"/>
      <c r="D22" s="146"/>
      <c r="E22" s="146"/>
      <c r="F22" s="146"/>
      <c r="G22" s="146"/>
      <c r="H22" s="146"/>
      <c r="I22" s="146"/>
      <c r="J22" s="147"/>
      <c r="K22" s="17"/>
      <c r="L22" s="18"/>
    </row>
    <row r="23" spans="1:12" s="3" customFormat="1" ht="18" customHeight="1">
      <c r="A23" s="16"/>
      <c r="B23" s="17"/>
      <c r="C23" s="145"/>
      <c r="D23" s="146"/>
      <c r="E23" s="146"/>
      <c r="F23" s="146"/>
      <c r="G23" s="146"/>
      <c r="H23" s="146"/>
      <c r="I23" s="146"/>
      <c r="J23" s="147"/>
      <c r="K23" s="17"/>
      <c r="L23" s="18"/>
    </row>
    <row r="24" spans="1:12" s="3" customFormat="1" ht="18" customHeight="1">
      <c r="A24" s="16"/>
      <c r="B24" s="17"/>
      <c r="C24" s="145"/>
      <c r="D24" s="146"/>
      <c r="E24" s="146"/>
      <c r="F24" s="146"/>
      <c r="G24" s="146"/>
      <c r="H24" s="146"/>
      <c r="I24" s="146"/>
      <c r="J24" s="147"/>
      <c r="K24" s="17"/>
      <c r="L24" s="18"/>
    </row>
  </sheetData>
  <dataConsolidate link="1"/>
  <mergeCells count="29">
    <mergeCell ref="C22:J22"/>
    <mergeCell ref="C23:J23"/>
    <mergeCell ref="C24:J24"/>
    <mergeCell ref="C16:J16"/>
    <mergeCell ref="C17:J17"/>
    <mergeCell ref="C18:J18"/>
    <mergeCell ref="C19:J19"/>
    <mergeCell ref="C20:J20"/>
    <mergeCell ref="C21:J21"/>
    <mergeCell ref="C15:J15"/>
    <mergeCell ref="C4:J4"/>
    <mergeCell ref="C5:J5"/>
    <mergeCell ref="C6:J6"/>
    <mergeCell ref="C7:J7"/>
    <mergeCell ref="C8:J8"/>
    <mergeCell ref="C9:J9"/>
    <mergeCell ref="C10:J10"/>
    <mergeCell ref="C11:J11"/>
    <mergeCell ref="C12:J12"/>
    <mergeCell ref="C13:J13"/>
    <mergeCell ref="C14:J14"/>
    <mergeCell ref="A1:B1"/>
    <mergeCell ref="C1:E1"/>
    <mergeCell ref="F1:H1"/>
    <mergeCell ref="I1:J1"/>
    <mergeCell ref="A2:B2"/>
    <mergeCell ref="C2:E2"/>
    <mergeCell ref="F2:H2"/>
    <mergeCell ref="I2:J2"/>
  </mergeCells>
  <phoneticPr fontId="108"/>
  <pageMargins left="0.51181102362204722" right="0.39370078740157483" top="0.78740157480314965" bottom="0.55118110236220474" header="0.51181102362204722" footer="0.27559055118110237"/>
  <pageSetup paperSize="9" scale="83" orientation="landscape" horizontalDpi="4294967292" verticalDpi="300" r:id="rId1"/>
  <headerFooter alignWithMargins="0">
    <oddHeader>&amp;C&amp;"ＭＳ Ｐゴシック,太字"&amp;14テーブル定義書</oddHeader>
    <oddFooter>&amp;L&amp;10&amp;F&amp;C&amp;10－ &amp;P ／ &amp;N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5425E7-EBB0-4109-9956-D9E8EEBEFC2C}">
  <sheetPr codeName="Sheet5"/>
  <dimension ref="A1:Y40"/>
  <sheetViews>
    <sheetView zoomScale="85" zoomScaleNormal="85" workbookViewId="0">
      <selection activeCell="L17" sqref="L17"/>
    </sheetView>
  </sheetViews>
  <sheetFormatPr defaultRowHeight="18"/>
  <cols>
    <col min="1" max="1" width="12.5" bestFit="1" customWidth="1"/>
    <col min="2" max="2" width="40.8984375" customWidth="1"/>
    <col min="3" max="3" width="14.19921875" customWidth="1"/>
    <col min="12" max="12" width="32.19921875" customWidth="1"/>
    <col min="13" max="13" width="44.19921875" bestFit="1" customWidth="1"/>
    <col min="14" max="14" width="14.19921875" bestFit="1" customWidth="1"/>
    <col min="15" max="15" width="16.19921875" customWidth="1"/>
    <col min="16" max="16" width="27.5" customWidth="1"/>
    <col min="17" max="17" width="44.19921875" bestFit="1" customWidth="1"/>
    <col min="18" max="18" width="16.5" customWidth="1"/>
    <col min="25" max="25" width="11.69921875" customWidth="1"/>
  </cols>
  <sheetData>
    <row r="1" spans="1:25">
      <c r="A1" s="26" t="s">
        <v>52</v>
      </c>
      <c r="B1" s="26" t="s">
        <v>53</v>
      </c>
      <c r="C1" s="26" t="s">
        <v>47</v>
      </c>
      <c r="D1" s="26" t="s">
        <v>54</v>
      </c>
      <c r="E1" s="26" t="s">
        <v>48</v>
      </c>
      <c r="F1" s="26" t="s">
        <v>55</v>
      </c>
      <c r="G1" s="26" t="s">
        <v>56</v>
      </c>
      <c r="H1" s="26" t="s">
        <v>50</v>
      </c>
      <c r="I1" s="26" t="s">
        <v>49</v>
      </c>
      <c r="L1" s="31" t="s">
        <v>45</v>
      </c>
      <c r="M1" s="31" t="s">
        <v>46</v>
      </c>
      <c r="N1" s="32" t="s">
        <v>51</v>
      </c>
      <c r="P1" s="33" t="s">
        <v>52</v>
      </c>
      <c r="Q1" s="33" t="s">
        <v>53</v>
      </c>
      <c r="R1" s="33" t="s">
        <v>47</v>
      </c>
      <c r="S1" s="33" t="s">
        <v>54</v>
      </c>
      <c r="T1" s="33" t="s">
        <v>48</v>
      </c>
      <c r="U1" s="33" t="s">
        <v>57</v>
      </c>
      <c r="V1" s="33" t="s">
        <v>58</v>
      </c>
      <c r="W1" s="33" t="s">
        <v>59</v>
      </c>
      <c r="X1" s="33" t="s">
        <v>60</v>
      </c>
      <c r="Y1" s="26" t="s">
        <v>61</v>
      </c>
    </row>
    <row r="2" spans="1:25">
      <c r="A2" t="s">
        <v>181</v>
      </c>
      <c r="B2" t="s">
        <v>182</v>
      </c>
      <c r="F2" t="s">
        <v>183</v>
      </c>
      <c r="H2">
        <v>2</v>
      </c>
      <c r="L2" t="s">
        <v>276</v>
      </c>
      <c r="M2" t="s">
        <v>277</v>
      </c>
      <c r="P2" t="s">
        <v>181</v>
      </c>
      <c r="Q2" t="s">
        <v>182</v>
      </c>
      <c r="U2" t="s">
        <v>183</v>
      </c>
      <c r="W2">
        <v>2</v>
      </c>
    </row>
    <row r="3" spans="1:25">
      <c r="A3" t="s">
        <v>184</v>
      </c>
      <c r="B3" t="s">
        <v>185</v>
      </c>
      <c r="C3" t="s">
        <v>186</v>
      </c>
      <c r="D3">
        <v>4</v>
      </c>
      <c r="F3" t="s">
        <v>7</v>
      </c>
      <c r="H3">
        <v>3</v>
      </c>
      <c r="I3">
        <v>1</v>
      </c>
      <c r="L3" t="s">
        <v>184</v>
      </c>
      <c r="M3" t="s">
        <v>185</v>
      </c>
      <c r="P3" t="s">
        <v>184</v>
      </c>
      <c r="Q3" t="s">
        <v>185</v>
      </c>
      <c r="R3" t="s">
        <v>186</v>
      </c>
      <c r="S3">
        <v>4</v>
      </c>
      <c r="U3" t="s">
        <v>7</v>
      </c>
      <c r="W3">
        <v>3</v>
      </c>
      <c r="X3">
        <v>1</v>
      </c>
      <c r="Y3" t="s">
        <v>184</v>
      </c>
    </row>
    <row r="4" spans="1:25">
      <c r="A4" t="s">
        <v>187</v>
      </c>
      <c r="B4" t="s">
        <v>188</v>
      </c>
      <c r="C4" t="s">
        <v>186</v>
      </c>
      <c r="D4">
        <v>6</v>
      </c>
      <c r="F4" t="s">
        <v>7</v>
      </c>
      <c r="H4">
        <v>3</v>
      </c>
      <c r="I4">
        <v>2</v>
      </c>
      <c r="L4" t="s">
        <v>187</v>
      </c>
      <c r="M4" t="s">
        <v>188</v>
      </c>
      <c r="P4" t="s">
        <v>187</v>
      </c>
      <c r="Q4" t="s">
        <v>188</v>
      </c>
      <c r="R4" t="s">
        <v>186</v>
      </c>
      <c r="S4">
        <v>6</v>
      </c>
      <c r="U4" t="s">
        <v>7</v>
      </c>
      <c r="W4">
        <v>3</v>
      </c>
      <c r="X4">
        <v>2</v>
      </c>
      <c r="Y4" t="s">
        <v>187</v>
      </c>
    </row>
    <row r="5" spans="1:25">
      <c r="A5" t="s">
        <v>189</v>
      </c>
      <c r="B5" t="s">
        <v>190</v>
      </c>
      <c r="C5" t="s">
        <v>186</v>
      </c>
      <c r="D5">
        <v>6</v>
      </c>
      <c r="F5" t="s">
        <v>7</v>
      </c>
      <c r="H5">
        <v>3</v>
      </c>
      <c r="I5">
        <v>3</v>
      </c>
      <c r="L5" t="s">
        <v>189</v>
      </c>
      <c r="M5" t="s">
        <v>190</v>
      </c>
      <c r="P5" t="s">
        <v>189</v>
      </c>
      <c r="Q5" t="s">
        <v>190</v>
      </c>
      <c r="R5" t="s">
        <v>186</v>
      </c>
      <c r="S5">
        <v>6</v>
      </c>
      <c r="U5" t="s">
        <v>7</v>
      </c>
      <c r="W5">
        <v>3</v>
      </c>
      <c r="X5">
        <v>3</v>
      </c>
      <c r="Y5" t="s">
        <v>189</v>
      </c>
    </row>
    <row r="6" spans="1:25">
      <c r="A6" t="s">
        <v>191</v>
      </c>
      <c r="B6" t="s">
        <v>192</v>
      </c>
      <c r="C6" t="s">
        <v>123</v>
      </c>
      <c r="D6">
        <v>4</v>
      </c>
      <c r="F6" t="s">
        <v>7</v>
      </c>
      <c r="H6">
        <v>3</v>
      </c>
      <c r="I6">
        <v>4</v>
      </c>
      <c r="L6" t="s">
        <v>195</v>
      </c>
      <c r="M6" t="s">
        <v>242</v>
      </c>
      <c r="P6" t="s">
        <v>191</v>
      </c>
      <c r="Q6" t="s">
        <v>192</v>
      </c>
      <c r="R6" t="s">
        <v>123</v>
      </c>
      <c r="S6">
        <v>4</v>
      </c>
      <c r="U6" t="s">
        <v>7</v>
      </c>
      <c r="W6">
        <v>3</v>
      </c>
      <c r="X6">
        <v>4</v>
      </c>
    </row>
    <row r="7" spans="1:25">
      <c r="A7" t="s">
        <v>193</v>
      </c>
      <c r="B7" t="s">
        <v>194</v>
      </c>
      <c r="F7" t="s">
        <v>183</v>
      </c>
      <c r="H7">
        <v>2</v>
      </c>
      <c r="L7" t="s">
        <v>196</v>
      </c>
      <c r="M7" t="s">
        <v>41</v>
      </c>
      <c r="P7" t="s">
        <v>193</v>
      </c>
      <c r="Q7" t="s">
        <v>194</v>
      </c>
      <c r="U7" t="s">
        <v>183</v>
      </c>
      <c r="W7">
        <v>2</v>
      </c>
    </row>
    <row r="8" spans="1:25">
      <c r="A8" t="s">
        <v>195</v>
      </c>
      <c r="B8" t="s">
        <v>38</v>
      </c>
      <c r="C8" t="s">
        <v>186</v>
      </c>
      <c r="D8">
        <v>7</v>
      </c>
      <c r="F8" t="s">
        <v>7</v>
      </c>
      <c r="H8">
        <v>3</v>
      </c>
      <c r="L8" t="s">
        <v>197</v>
      </c>
      <c r="M8" t="s">
        <v>198</v>
      </c>
      <c r="P8" t="s">
        <v>195</v>
      </c>
      <c r="Q8" t="s">
        <v>38</v>
      </c>
      <c r="R8" t="s">
        <v>186</v>
      </c>
      <c r="S8">
        <v>7</v>
      </c>
      <c r="U8" t="s">
        <v>7</v>
      </c>
      <c r="W8">
        <v>3</v>
      </c>
      <c r="Y8" t="s">
        <v>195</v>
      </c>
    </row>
    <row r="9" spans="1:25">
      <c r="A9" t="s">
        <v>196</v>
      </c>
      <c r="B9" t="s">
        <v>41</v>
      </c>
      <c r="C9" t="s">
        <v>123</v>
      </c>
      <c r="D9">
        <v>7</v>
      </c>
      <c r="F9" t="s">
        <v>7</v>
      </c>
      <c r="H9">
        <v>3</v>
      </c>
      <c r="L9" t="s">
        <v>199</v>
      </c>
      <c r="M9" t="s">
        <v>200</v>
      </c>
      <c r="P9" t="s">
        <v>196</v>
      </c>
      <c r="Q9" t="s">
        <v>41</v>
      </c>
      <c r="R9" t="s">
        <v>123</v>
      </c>
      <c r="S9">
        <v>7</v>
      </c>
      <c r="U9" t="s">
        <v>7</v>
      </c>
      <c r="W9">
        <v>3</v>
      </c>
      <c r="Y9" t="s">
        <v>196</v>
      </c>
    </row>
    <row r="10" spans="1:25">
      <c r="A10" t="s">
        <v>197</v>
      </c>
      <c r="B10" t="s">
        <v>198</v>
      </c>
      <c r="C10" t="s">
        <v>123</v>
      </c>
      <c r="D10">
        <v>22</v>
      </c>
      <c r="F10" t="s">
        <v>7</v>
      </c>
      <c r="H10">
        <v>3</v>
      </c>
      <c r="L10" t="s">
        <v>203</v>
      </c>
      <c r="M10" t="s">
        <v>204</v>
      </c>
      <c r="P10" t="s">
        <v>197</v>
      </c>
      <c r="Q10" t="s">
        <v>198</v>
      </c>
      <c r="R10" t="s">
        <v>123</v>
      </c>
      <c r="S10">
        <v>22</v>
      </c>
      <c r="U10" t="s">
        <v>7</v>
      </c>
      <c r="W10">
        <v>3</v>
      </c>
      <c r="Y10" t="s">
        <v>197</v>
      </c>
    </row>
    <row r="11" spans="1:25">
      <c r="A11" t="s">
        <v>199</v>
      </c>
      <c r="B11" t="s">
        <v>200</v>
      </c>
      <c r="C11" t="s">
        <v>123</v>
      </c>
      <c r="D11">
        <v>4</v>
      </c>
      <c r="F11" t="s">
        <v>7</v>
      </c>
      <c r="H11">
        <v>3</v>
      </c>
      <c r="L11" t="s">
        <v>205</v>
      </c>
      <c r="M11" t="s">
        <v>188</v>
      </c>
      <c r="P11" t="s">
        <v>199</v>
      </c>
      <c r="Q11" t="s">
        <v>200</v>
      </c>
      <c r="R11" t="s">
        <v>123</v>
      </c>
      <c r="S11">
        <v>4</v>
      </c>
      <c r="U11" t="s">
        <v>7</v>
      </c>
      <c r="W11">
        <v>3</v>
      </c>
      <c r="Y11" t="s">
        <v>199</v>
      </c>
    </row>
    <row r="12" spans="1:25">
      <c r="A12" t="s">
        <v>201</v>
      </c>
      <c r="B12" t="s">
        <v>202</v>
      </c>
      <c r="F12" t="s">
        <v>183</v>
      </c>
      <c r="H12">
        <v>2</v>
      </c>
      <c r="L12" t="s">
        <v>206</v>
      </c>
      <c r="M12" t="s">
        <v>190</v>
      </c>
      <c r="P12" t="s">
        <v>201</v>
      </c>
      <c r="Q12" t="s">
        <v>202</v>
      </c>
      <c r="U12" t="s">
        <v>183</v>
      </c>
      <c r="W12">
        <v>2</v>
      </c>
    </row>
    <row r="13" spans="1:25">
      <c r="A13" t="s">
        <v>203</v>
      </c>
      <c r="B13" t="s">
        <v>204</v>
      </c>
      <c r="C13" t="s">
        <v>186</v>
      </c>
      <c r="D13">
        <v>4</v>
      </c>
      <c r="F13" t="s">
        <v>7</v>
      </c>
      <c r="H13">
        <v>3</v>
      </c>
      <c r="L13" t="s">
        <v>210</v>
      </c>
      <c r="M13" t="s">
        <v>244</v>
      </c>
      <c r="P13" t="s">
        <v>203</v>
      </c>
      <c r="Q13" t="s">
        <v>204</v>
      </c>
      <c r="R13" t="s">
        <v>186</v>
      </c>
      <c r="S13">
        <v>4</v>
      </c>
      <c r="U13" t="s">
        <v>7</v>
      </c>
      <c r="W13">
        <v>3</v>
      </c>
      <c r="Y13" t="s">
        <v>203</v>
      </c>
    </row>
    <row r="14" spans="1:25">
      <c r="A14" t="s">
        <v>205</v>
      </c>
      <c r="B14" t="s">
        <v>188</v>
      </c>
      <c r="C14" t="s">
        <v>186</v>
      </c>
      <c r="D14">
        <v>6</v>
      </c>
      <c r="F14" t="s">
        <v>7</v>
      </c>
      <c r="H14">
        <v>3</v>
      </c>
      <c r="L14" t="s">
        <v>212</v>
      </c>
      <c r="M14" t="s">
        <v>245</v>
      </c>
      <c r="P14" t="s">
        <v>205</v>
      </c>
      <c r="Q14" t="s">
        <v>188</v>
      </c>
      <c r="R14" t="s">
        <v>186</v>
      </c>
      <c r="S14">
        <v>6</v>
      </c>
      <c r="U14" t="s">
        <v>7</v>
      </c>
      <c r="W14">
        <v>3</v>
      </c>
      <c r="Y14" t="s">
        <v>205</v>
      </c>
    </row>
    <row r="15" spans="1:25">
      <c r="A15" t="s">
        <v>206</v>
      </c>
      <c r="B15" t="s">
        <v>190</v>
      </c>
      <c r="C15" t="s">
        <v>186</v>
      </c>
      <c r="D15">
        <v>6</v>
      </c>
      <c r="F15" t="s">
        <v>7</v>
      </c>
      <c r="H15">
        <v>3</v>
      </c>
      <c r="L15" t="s">
        <v>214</v>
      </c>
      <c r="M15" t="s">
        <v>246</v>
      </c>
      <c r="P15" t="s">
        <v>206</v>
      </c>
      <c r="Q15" t="s">
        <v>190</v>
      </c>
      <c r="R15" t="s">
        <v>186</v>
      </c>
      <c r="S15">
        <v>6</v>
      </c>
      <c r="U15" t="s">
        <v>7</v>
      </c>
      <c r="W15">
        <v>3</v>
      </c>
      <c r="Y15" t="s">
        <v>206</v>
      </c>
    </row>
    <row r="16" spans="1:25">
      <c r="A16" t="s">
        <v>207</v>
      </c>
      <c r="B16" t="s">
        <v>192</v>
      </c>
      <c r="C16" t="s">
        <v>123</v>
      </c>
      <c r="D16">
        <v>4</v>
      </c>
      <c r="F16" t="s">
        <v>7</v>
      </c>
      <c r="H16">
        <v>3</v>
      </c>
      <c r="L16" t="s">
        <v>216</v>
      </c>
      <c r="M16" t="s">
        <v>247</v>
      </c>
      <c r="P16" t="s">
        <v>207</v>
      </c>
      <c r="Q16" t="s">
        <v>192</v>
      </c>
      <c r="R16" t="s">
        <v>123</v>
      </c>
      <c r="S16">
        <v>4</v>
      </c>
      <c r="U16" t="s">
        <v>7</v>
      </c>
      <c r="W16">
        <v>3</v>
      </c>
    </row>
    <row r="17" spans="1:25">
      <c r="A17" t="s">
        <v>208</v>
      </c>
      <c r="B17" t="s">
        <v>209</v>
      </c>
      <c r="F17" t="s">
        <v>183</v>
      </c>
      <c r="H17">
        <v>2</v>
      </c>
      <c r="L17" t="s">
        <v>248</v>
      </c>
      <c r="M17" t="s">
        <v>249</v>
      </c>
      <c r="P17" t="s">
        <v>208</v>
      </c>
      <c r="Q17" t="s">
        <v>209</v>
      </c>
      <c r="U17" t="s">
        <v>183</v>
      </c>
      <c r="W17">
        <v>2</v>
      </c>
    </row>
    <row r="18" spans="1:25">
      <c r="A18" t="s">
        <v>210</v>
      </c>
      <c r="B18" t="s">
        <v>211</v>
      </c>
      <c r="C18" t="s">
        <v>123</v>
      </c>
      <c r="D18">
        <v>42</v>
      </c>
      <c r="F18" t="s">
        <v>7</v>
      </c>
      <c r="H18">
        <v>3</v>
      </c>
      <c r="L18" t="s">
        <v>250</v>
      </c>
      <c r="M18" t="s">
        <v>251</v>
      </c>
      <c r="P18" t="s">
        <v>210</v>
      </c>
      <c r="Q18" t="s">
        <v>211</v>
      </c>
      <c r="R18" t="s">
        <v>123</v>
      </c>
      <c r="S18">
        <v>42</v>
      </c>
      <c r="U18" t="s">
        <v>7</v>
      </c>
      <c r="W18">
        <v>3</v>
      </c>
      <c r="Y18" t="s">
        <v>210</v>
      </c>
    </row>
    <row r="19" spans="1:25">
      <c r="A19" t="s">
        <v>212</v>
      </c>
      <c r="B19" t="s">
        <v>213</v>
      </c>
      <c r="C19" t="s">
        <v>123</v>
      </c>
      <c r="D19">
        <v>40</v>
      </c>
      <c r="F19" t="s">
        <v>7</v>
      </c>
      <c r="H19">
        <v>3</v>
      </c>
      <c r="L19" t="s">
        <v>252</v>
      </c>
      <c r="M19" t="s">
        <v>253</v>
      </c>
      <c r="P19" t="s">
        <v>212</v>
      </c>
      <c r="Q19" t="s">
        <v>213</v>
      </c>
      <c r="R19" t="s">
        <v>123</v>
      </c>
      <c r="S19">
        <v>40</v>
      </c>
      <c r="U19" t="s">
        <v>7</v>
      </c>
      <c r="W19">
        <v>3</v>
      </c>
      <c r="Y19" t="s">
        <v>212</v>
      </c>
    </row>
    <row r="20" spans="1:25">
      <c r="A20" t="s">
        <v>214</v>
      </c>
      <c r="B20" t="s">
        <v>215</v>
      </c>
      <c r="C20" t="s">
        <v>123</v>
      </c>
      <c r="D20">
        <v>42</v>
      </c>
      <c r="F20" t="s">
        <v>7</v>
      </c>
      <c r="H20">
        <v>3</v>
      </c>
      <c r="L20" t="s">
        <v>220</v>
      </c>
      <c r="M20" t="s">
        <v>254</v>
      </c>
      <c r="P20" t="s">
        <v>214</v>
      </c>
      <c r="Q20" t="s">
        <v>215</v>
      </c>
      <c r="R20" t="s">
        <v>123</v>
      </c>
      <c r="S20">
        <v>42</v>
      </c>
      <c r="U20" t="s">
        <v>7</v>
      </c>
      <c r="W20">
        <v>3</v>
      </c>
      <c r="Y20" t="s">
        <v>214</v>
      </c>
    </row>
    <row r="21" spans="1:25">
      <c r="A21" t="s">
        <v>216</v>
      </c>
      <c r="B21" t="s">
        <v>217</v>
      </c>
      <c r="C21" t="s">
        <v>123</v>
      </c>
      <c r="D21">
        <v>42</v>
      </c>
      <c r="F21" t="s">
        <v>7</v>
      </c>
      <c r="H21">
        <v>3</v>
      </c>
      <c r="L21" t="s">
        <v>224</v>
      </c>
      <c r="M21" t="s">
        <v>255</v>
      </c>
      <c r="P21" t="s">
        <v>216</v>
      </c>
      <c r="Q21" t="s">
        <v>217</v>
      </c>
      <c r="R21" t="s">
        <v>123</v>
      </c>
      <c r="S21">
        <v>42</v>
      </c>
      <c r="U21" t="s">
        <v>7</v>
      </c>
      <c r="W21">
        <v>3</v>
      </c>
      <c r="Y21" t="s">
        <v>216</v>
      </c>
    </row>
    <row r="22" spans="1:25">
      <c r="A22" t="s">
        <v>218</v>
      </c>
      <c r="B22" t="s">
        <v>219</v>
      </c>
      <c r="C22" t="s">
        <v>186</v>
      </c>
      <c r="D22">
        <v>2</v>
      </c>
      <c r="F22" t="s">
        <v>7</v>
      </c>
      <c r="G22">
        <v>3</v>
      </c>
      <c r="H22">
        <v>3</v>
      </c>
      <c r="L22" t="s">
        <v>256</v>
      </c>
      <c r="M22" t="s">
        <v>257</v>
      </c>
      <c r="P22" t="s">
        <v>218</v>
      </c>
      <c r="Q22" t="s">
        <v>219</v>
      </c>
      <c r="R22" t="s">
        <v>186</v>
      </c>
      <c r="S22">
        <v>2</v>
      </c>
      <c r="U22" t="s">
        <v>7</v>
      </c>
      <c r="V22">
        <v>3</v>
      </c>
      <c r="W22">
        <v>3</v>
      </c>
    </row>
    <row r="23" spans="1:25">
      <c r="A23" t="s">
        <v>220</v>
      </c>
      <c r="B23" t="s">
        <v>221</v>
      </c>
      <c r="C23" t="s">
        <v>123</v>
      </c>
      <c r="D23">
        <v>14</v>
      </c>
      <c r="F23" t="s">
        <v>7</v>
      </c>
      <c r="H23">
        <v>3</v>
      </c>
      <c r="L23" t="s">
        <v>258</v>
      </c>
      <c r="M23" t="s">
        <v>259</v>
      </c>
      <c r="P23" t="s">
        <v>220</v>
      </c>
      <c r="Q23" t="s">
        <v>221</v>
      </c>
      <c r="R23" t="s">
        <v>123</v>
      </c>
      <c r="S23">
        <v>14</v>
      </c>
      <c r="U23" t="s">
        <v>7</v>
      </c>
      <c r="W23">
        <v>3</v>
      </c>
      <c r="Y23" t="s">
        <v>220</v>
      </c>
    </row>
    <row r="24" spans="1:25">
      <c r="A24" t="s">
        <v>222</v>
      </c>
      <c r="B24" t="s">
        <v>223</v>
      </c>
      <c r="F24" t="s">
        <v>183</v>
      </c>
      <c r="H24">
        <v>2</v>
      </c>
      <c r="L24" t="s">
        <v>260</v>
      </c>
      <c r="M24" t="s">
        <v>261</v>
      </c>
      <c r="P24" t="s">
        <v>222</v>
      </c>
      <c r="Q24" t="s">
        <v>223</v>
      </c>
      <c r="U24" t="s">
        <v>183</v>
      </c>
      <c r="W24">
        <v>2</v>
      </c>
    </row>
    <row r="25" spans="1:25">
      <c r="A25" t="s">
        <v>224</v>
      </c>
      <c r="B25" t="s">
        <v>38</v>
      </c>
      <c r="C25" t="s">
        <v>186</v>
      </c>
      <c r="D25">
        <v>7</v>
      </c>
      <c r="F25" t="s">
        <v>7</v>
      </c>
      <c r="H25">
        <v>3</v>
      </c>
      <c r="L25" t="s">
        <v>262</v>
      </c>
      <c r="M25" t="s">
        <v>263</v>
      </c>
      <c r="P25" t="s">
        <v>224</v>
      </c>
      <c r="Q25" t="s">
        <v>38</v>
      </c>
      <c r="R25" t="s">
        <v>186</v>
      </c>
      <c r="S25">
        <v>7</v>
      </c>
      <c r="U25" t="s">
        <v>7</v>
      </c>
      <c r="W25">
        <v>3</v>
      </c>
      <c r="Y25" t="s">
        <v>224</v>
      </c>
    </row>
    <row r="26" spans="1:25">
      <c r="A26" t="s">
        <v>225</v>
      </c>
      <c r="B26" t="s">
        <v>223</v>
      </c>
      <c r="F26" t="s">
        <v>183</v>
      </c>
      <c r="G26">
        <v>3</v>
      </c>
      <c r="H26">
        <v>3</v>
      </c>
      <c r="L26" t="s">
        <v>264</v>
      </c>
      <c r="M26" t="s">
        <v>265</v>
      </c>
      <c r="P26" t="s">
        <v>225</v>
      </c>
      <c r="Q26" t="s">
        <v>223</v>
      </c>
      <c r="U26" t="s">
        <v>183</v>
      </c>
      <c r="V26">
        <v>3</v>
      </c>
      <c r="W26">
        <v>3</v>
      </c>
    </row>
    <row r="27" spans="1:25">
      <c r="A27" t="s">
        <v>226</v>
      </c>
      <c r="B27" t="s">
        <v>227</v>
      </c>
      <c r="C27" t="s">
        <v>186</v>
      </c>
      <c r="D27">
        <v>2</v>
      </c>
      <c r="F27" t="s">
        <v>7</v>
      </c>
      <c r="H27">
        <v>4</v>
      </c>
      <c r="L27" t="s">
        <v>266</v>
      </c>
      <c r="M27" t="s">
        <v>267</v>
      </c>
      <c r="P27" t="s">
        <v>226</v>
      </c>
      <c r="Q27" t="s">
        <v>227</v>
      </c>
      <c r="R27" t="s">
        <v>186</v>
      </c>
      <c r="S27">
        <v>2</v>
      </c>
      <c r="U27" t="s">
        <v>7</v>
      </c>
      <c r="W27">
        <v>4</v>
      </c>
    </row>
    <row r="28" spans="1:25">
      <c r="A28" t="s">
        <v>228</v>
      </c>
      <c r="B28" t="s">
        <v>229</v>
      </c>
      <c r="C28" t="s">
        <v>186</v>
      </c>
      <c r="D28">
        <v>6</v>
      </c>
      <c r="F28" t="s">
        <v>7</v>
      </c>
      <c r="H28">
        <v>4</v>
      </c>
      <c r="L28" t="s">
        <v>231</v>
      </c>
      <c r="M28" t="s">
        <v>232</v>
      </c>
      <c r="P28" t="s">
        <v>228</v>
      </c>
      <c r="Q28" t="s">
        <v>229</v>
      </c>
      <c r="R28" t="s">
        <v>186</v>
      </c>
      <c r="S28">
        <v>6</v>
      </c>
      <c r="U28" t="s">
        <v>7</v>
      </c>
      <c r="W28">
        <v>4</v>
      </c>
    </row>
    <row r="29" spans="1:25">
      <c r="A29" t="s">
        <v>230</v>
      </c>
      <c r="B29" t="s">
        <v>192</v>
      </c>
      <c r="C29" t="s">
        <v>123</v>
      </c>
      <c r="D29">
        <v>84</v>
      </c>
      <c r="F29" t="s">
        <v>7</v>
      </c>
      <c r="H29">
        <v>2</v>
      </c>
      <c r="L29" t="s">
        <v>233</v>
      </c>
      <c r="M29" t="s">
        <v>234</v>
      </c>
      <c r="P29" t="s">
        <v>230</v>
      </c>
      <c r="Q29" t="s">
        <v>192</v>
      </c>
      <c r="R29" t="s">
        <v>123</v>
      </c>
      <c r="S29">
        <v>84</v>
      </c>
      <c r="U29" t="s">
        <v>7</v>
      </c>
      <c r="W29">
        <v>2</v>
      </c>
    </row>
    <row r="30" spans="1:25">
      <c r="A30" t="s">
        <v>231</v>
      </c>
      <c r="B30" t="s">
        <v>232</v>
      </c>
      <c r="C30" t="s">
        <v>186</v>
      </c>
      <c r="D30">
        <v>6</v>
      </c>
      <c r="F30" t="s">
        <v>7</v>
      </c>
      <c r="H30">
        <v>2</v>
      </c>
      <c r="L30" t="s">
        <v>235</v>
      </c>
      <c r="M30" t="s">
        <v>236</v>
      </c>
      <c r="P30" t="s">
        <v>231</v>
      </c>
      <c r="Q30" t="s">
        <v>232</v>
      </c>
      <c r="R30" t="s">
        <v>186</v>
      </c>
      <c r="S30">
        <v>6</v>
      </c>
      <c r="U30" t="s">
        <v>7</v>
      </c>
      <c r="W30">
        <v>2</v>
      </c>
      <c r="Y30" t="s">
        <v>231</v>
      </c>
    </row>
    <row r="31" spans="1:25">
      <c r="A31" t="s">
        <v>233</v>
      </c>
      <c r="B31" t="s">
        <v>234</v>
      </c>
      <c r="C31" t="s">
        <v>186</v>
      </c>
      <c r="D31">
        <v>6</v>
      </c>
      <c r="F31" t="s">
        <v>7</v>
      </c>
      <c r="H31">
        <v>2</v>
      </c>
      <c r="L31" t="s">
        <v>238</v>
      </c>
      <c r="M31" t="s">
        <v>239</v>
      </c>
      <c r="P31" t="s">
        <v>233</v>
      </c>
      <c r="Q31" t="s">
        <v>234</v>
      </c>
      <c r="R31" t="s">
        <v>186</v>
      </c>
      <c r="S31">
        <v>6</v>
      </c>
      <c r="U31" t="s">
        <v>7</v>
      </c>
      <c r="W31">
        <v>2</v>
      </c>
      <c r="Y31" t="s">
        <v>233</v>
      </c>
    </row>
    <row r="32" spans="1:25">
      <c r="A32" t="s">
        <v>235</v>
      </c>
      <c r="B32" t="s">
        <v>236</v>
      </c>
      <c r="C32" t="s">
        <v>186</v>
      </c>
      <c r="D32">
        <v>1</v>
      </c>
      <c r="F32" t="s">
        <v>7</v>
      </c>
      <c r="H32">
        <v>2</v>
      </c>
      <c r="L32" t="s">
        <v>62</v>
      </c>
      <c r="M32" t="s">
        <v>152</v>
      </c>
      <c r="P32" t="s">
        <v>235</v>
      </c>
      <c r="Q32" t="s">
        <v>236</v>
      </c>
      <c r="R32" t="s">
        <v>186</v>
      </c>
      <c r="S32">
        <v>1</v>
      </c>
      <c r="U32" t="s">
        <v>7</v>
      </c>
      <c r="W32">
        <v>2</v>
      </c>
      <c r="Y32" t="s">
        <v>235</v>
      </c>
    </row>
    <row r="33" spans="1:25">
      <c r="A33" t="s">
        <v>238</v>
      </c>
      <c r="B33" t="s">
        <v>239</v>
      </c>
      <c r="C33" t="s">
        <v>186</v>
      </c>
      <c r="D33">
        <v>6</v>
      </c>
      <c r="F33" t="s">
        <v>7</v>
      </c>
      <c r="H33">
        <v>2</v>
      </c>
      <c r="L33" t="s">
        <v>63</v>
      </c>
      <c r="M33" t="s">
        <v>156</v>
      </c>
      <c r="P33" t="s">
        <v>238</v>
      </c>
      <c r="Q33" t="s">
        <v>239</v>
      </c>
      <c r="R33" t="s">
        <v>186</v>
      </c>
      <c r="S33">
        <v>6</v>
      </c>
      <c r="U33" t="s">
        <v>7</v>
      </c>
      <c r="W33">
        <v>2</v>
      </c>
      <c r="Y33" t="s">
        <v>238</v>
      </c>
    </row>
    <row r="34" spans="1:25">
      <c r="L34" t="s">
        <v>64</v>
      </c>
      <c r="M34" t="s">
        <v>159</v>
      </c>
    </row>
    <row r="35" spans="1:25">
      <c r="L35" t="s">
        <v>65</v>
      </c>
      <c r="M35" t="s">
        <v>161</v>
      </c>
    </row>
    <row r="36" spans="1:25">
      <c r="L36" t="s">
        <v>66</v>
      </c>
      <c r="M36" t="s">
        <v>163</v>
      </c>
    </row>
    <row r="37" spans="1:25">
      <c r="L37" t="s">
        <v>67</v>
      </c>
      <c r="M37" t="s">
        <v>165</v>
      </c>
    </row>
    <row r="38" spans="1:25">
      <c r="L38" t="s">
        <v>68</v>
      </c>
      <c r="M38" t="s">
        <v>167</v>
      </c>
    </row>
    <row r="39" spans="1:25">
      <c r="L39" t="s">
        <v>69</v>
      </c>
      <c r="M39" t="s">
        <v>169</v>
      </c>
    </row>
    <row r="40" spans="1:25">
      <c r="L40" t="s">
        <v>278</v>
      </c>
      <c r="M40" t="s">
        <v>279</v>
      </c>
    </row>
  </sheetData>
  <autoFilter ref="A1:X65506" xr:uid="{F92C6B14-524B-4435-AB81-E60FAE8F1A3B}"/>
  <phoneticPr fontId="108"/>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B2DE59-E123-47D6-AB12-9B069DD462A2}">
  <sheetPr codeName="Sheet6"/>
  <dimension ref="A1:J45"/>
  <sheetViews>
    <sheetView tabSelected="1" topLeftCell="C1" zoomScale="115" zoomScaleNormal="115" workbookViewId="0">
      <selection activeCell="H5" sqref="H5"/>
    </sheetView>
  </sheetViews>
  <sheetFormatPr defaultRowHeight="18"/>
  <cols>
    <col min="1" max="1" width="8.19921875" customWidth="1"/>
    <col min="2" max="2" width="118.09765625" customWidth="1"/>
    <col min="3" max="3" width="13.8984375" customWidth="1"/>
    <col min="4" max="4" width="14.09765625" customWidth="1"/>
    <col min="6" max="6" width="43.8984375" customWidth="1"/>
    <col min="7" max="7" width="42" customWidth="1"/>
    <col min="8" max="8" width="21.09765625" customWidth="1"/>
    <col min="9" max="9" width="15.09765625" customWidth="1"/>
    <col min="10" max="10" width="13.59765625" customWidth="1"/>
  </cols>
  <sheetData>
    <row r="1" spans="1:10">
      <c r="A1" s="34" t="s">
        <v>93</v>
      </c>
    </row>
    <row r="3" spans="1:10">
      <c r="B3" s="42" t="s">
        <v>92</v>
      </c>
      <c r="C3" s="42" t="s">
        <v>91</v>
      </c>
      <c r="D3" s="42" t="s">
        <v>90</v>
      </c>
      <c r="E3" s="42" t="s">
        <v>89</v>
      </c>
      <c r="F3" s="42" t="s">
        <v>88</v>
      </c>
      <c r="G3" s="42" t="s">
        <v>87</v>
      </c>
      <c r="I3" t="s">
        <v>86</v>
      </c>
      <c r="J3" s="39" t="s">
        <v>85</v>
      </c>
    </row>
    <row r="4" spans="1:10" ht="95.4" customHeight="1">
      <c r="B4" s="30" t="s">
        <v>97</v>
      </c>
      <c r="C4" s="35">
        <v>46003</v>
      </c>
      <c r="D4" s="30" t="s">
        <v>34</v>
      </c>
      <c r="E4" s="117" t="s">
        <v>282</v>
      </c>
      <c r="F4" s="116" t="s">
        <v>284</v>
      </c>
      <c r="G4" s="40" t="s">
        <v>314</v>
      </c>
      <c r="I4" s="37" t="s">
        <v>84</v>
      </c>
      <c r="J4" s="39">
        <f>COUNTIF($I$4:$I$45,I4)</f>
        <v>1</v>
      </c>
    </row>
    <row r="5" spans="1:10">
      <c r="B5" s="30" t="s">
        <v>281</v>
      </c>
      <c r="C5" s="35"/>
      <c r="D5" s="30"/>
      <c r="E5" s="37"/>
      <c r="F5" s="116" t="s">
        <v>285</v>
      </c>
      <c r="G5" s="30"/>
      <c r="I5" s="37" t="s">
        <v>184</v>
      </c>
      <c r="J5" s="39">
        <f t="shared" ref="J5:J45" si="0">COUNTIF($I$4:$I$45,I5)</f>
        <v>1</v>
      </c>
    </row>
    <row r="6" spans="1:10">
      <c r="B6" s="30"/>
      <c r="C6" s="35"/>
      <c r="D6" s="30"/>
      <c r="E6" s="37"/>
      <c r="F6" s="116" t="s">
        <v>286</v>
      </c>
      <c r="G6" s="30"/>
      <c r="I6" s="37" t="s">
        <v>280</v>
      </c>
      <c r="J6" s="39">
        <f t="shared" si="0"/>
        <v>1</v>
      </c>
    </row>
    <row r="7" spans="1:10">
      <c r="B7" s="30"/>
      <c r="C7" s="35"/>
      <c r="D7" s="30"/>
      <c r="E7" s="37"/>
      <c r="F7" s="116" t="s">
        <v>287</v>
      </c>
      <c r="G7" s="30"/>
      <c r="I7" s="37" t="s">
        <v>189</v>
      </c>
      <c r="J7" s="39">
        <f t="shared" si="0"/>
        <v>1</v>
      </c>
    </row>
    <row r="8" spans="1:10">
      <c r="B8" s="30"/>
      <c r="C8" s="30"/>
      <c r="D8" s="30"/>
      <c r="E8" s="37"/>
      <c r="F8" s="116" t="s">
        <v>288</v>
      </c>
      <c r="G8" s="30"/>
      <c r="I8" s="37" t="s">
        <v>195</v>
      </c>
      <c r="J8" s="39">
        <f t="shared" si="0"/>
        <v>1</v>
      </c>
    </row>
    <row r="9" spans="1:10">
      <c r="B9" s="30" t="s">
        <v>83</v>
      </c>
      <c r="C9" s="35">
        <v>46003</v>
      </c>
      <c r="D9" s="30" t="s">
        <v>34</v>
      </c>
      <c r="E9" s="118" t="s">
        <v>283</v>
      </c>
      <c r="F9" s="37"/>
      <c r="G9" s="30"/>
      <c r="I9" s="37" t="s">
        <v>196</v>
      </c>
      <c r="J9" s="39">
        <f t="shared" si="0"/>
        <v>1</v>
      </c>
    </row>
    <row r="10" spans="1:10">
      <c r="B10" s="38" t="s">
        <v>98</v>
      </c>
      <c r="C10" s="35">
        <v>46003</v>
      </c>
      <c r="D10" s="30" t="s">
        <v>34</v>
      </c>
      <c r="E10" s="118" t="s">
        <v>283</v>
      </c>
      <c r="F10" s="37"/>
      <c r="G10" s="30"/>
      <c r="I10" s="37" t="s">
        <v>197</v>
      </c>
      <c r="J10" s="39">
        <f t="shared" si="0"/>
        <v>1</v>
      </c>
    </row>
    <row r="11" spans="1:10" ht="22.5" customHeight="1">
      <c r="B11" s="38" t="s">
        <v>82</v>
      </c>
      <c r="C11" s="35">
        <v>46003</v>
      </c>
      <c r="D11" s="30" t="s">
        <v>34</v>
      </c>
      <c r="E11" s="118" t="s">
        <v>283</v>
      </c>
      <c r="F11" s="40" t="s">
        <v>291</v>
      </c>
      <c r="G11" s="30"/>
      <c r="I11" s="37" t="s">
        <v>199</v>
      </c>
      <c r="J11" s="39">
        <f t="shared" si="0"/>
        <v>1</v>
      </c>
    </row>
    <row r="12" spans="1:10">
      <c r="B12" s="38"/>
      <c r="C12" s="35"/>
      <c r="D12" s="30"/>
      <c r="E12" s="30"/>
      <c r="F12" s="30"/>
      <c r="G12" s="30"/>
      <c r="I12" s="37" t="s">
        <v>203</v>
      </c>
      <c r="J12" s="39">
        <f t="shared" si="0"/>
        <v>1</v>
      </c>
    </row>
    <row r="13" spans="1:10" ht="54">
      <c r="A13" t="s">
        <v>81</v>
      </c>
      <c r="B13" s="38" t="s">
        <v>80</v>
      </c>
      <c r="C13" s="35">
        <v>46003</v>
      </c>
      <c r="D13" s="30" t="s">
        <v>34</v>
      </c>
      <c r="E13" s="117" t="s">
        <v>282</v>
      </c>
      <c r="F13" s="40" t="s">
        <v>292</v>
      </c>
      <c r="G13" s="30" t="s">
        <v>309</v>
      </c>
      <c r="I13" s="37" t="s">
        <v>205</v>
      </c>
      <c r="J13" s="39">
        <f t="shared" si="0"/>
        <v>1</v>
      </c>
    </row>
    <row r="14" spans="1:10">
      <c r="B14" s="38" t="s">
        <v>99</v>
      </c>
      <c r="C14" s="35"/>
      <c r="D14" s="30"/>
      <c r="E14" s="30"/>
      <c r="F14" s="30"/>
      <c r="G14" s="30"/>
      <c r="I14" s="37" t="s">
        <v>206</v>
      </c>
      <c r="J14" s="39">
        <f t="shared" si="0"/>
        <v>1</v>
      </c>
    </row>
    <row r="15" spans="1:10" ht="196.2" customHeight="1">
      <c r="A15" t="s">
        <v>79</v>
      </c>
      <c r="B15" s="38" t="s">
        <v>78</v>
      </c>
      <c r="C15" s="35">
        <v>46003</v>
      </c>
      <c r="D15" s="30" t="s">
        <v>34</v>
      </c>
      <c r="E15" s="118" t="s">
        <v>283</v>
      </c>
      <c r="F15" s="119" t="s">
        <v>301</v>
      </c>
      <c r="G15" s="40" t="s">
        <v>311</v>
      </c>
      <c r="I15" s="37" t="s">
        <v>210</v>
      </c>
      <c r="J15" s="39">
        <f t="shared" si="0"/>
        <v>1</v>
      </c>
    </row>
    <row r="16" spans="1:10" ht="72.599999999999994" customHeight="1">
      <c r="B16" s="38"/>
      <c r="C16" s="35"/>
      <c r="D16" s="30"/>
      <c r="E16" s="30"/>
      <c r="F16" s="30"/>
      <c r="G16" s="119" t="s">
        <v>310</v>
      </c>
      <c r="I16" s="37" t="s">
        <v>212</v>
      </c>
      <c r="J16" s="39">
        <f t="shared" si="0"/>
        <v>1</v>
      </c>
    </row>
    <row r="17" spans="1:10" ht="36">
      <c r="A17" t="s">
        <v>77</v>
      </c>
      <c r="B17" s="41" t="s">
        <v>76</v>
      </c>
      <c r="C17" s="35">
        <v>46003</v>
      </c>
      <c r="D17" s="30" t="s">
        <v>34</v>
      </c>
      <c r="E17" s="118" t="s">
        <v>283</v>
      </c>
      <c r="F17" t="s">
        <v>302</v>
      </c>
      <c r="G17" s="30"/>
      <c r="I17" s="37" t="s">
        <v>214</v>
      </c>
      <c r="J17" s="39">
        <f t="shared" si="0"/>
        <v>1</v>
      </c>
    </row>
    <row r="18" spans="1:10">
      <c r="B18" s="38"/>
      <c r="C18" s="35"/>
      <c r="D18" s="30"/>
      <c r="E18" s="30"/>
      <c r="F18" s="30"/>
      <c r="G18" s="30"/>
      <c r="I18" s="37" t="s">
        <v>216</v>
      </c>
      <c r="J18" s="39">
        <f t="shared" si="0"/>
        <v>1</v>
      </c>
    </row>
    <row r="19" spans="1:10" ht="36">
      <c r="B19" s="38" t="s">
        <v>75</v>
      </c>
      <c r="C19" s="35">
        <v>46003</v>
      </c>
      <c r="D19" s="30" t="s">
        <v>34</v>
      </c>
      <c r="E19" s="117" t="s">
        <v>282</v>
      </c>
      <c r="F19" s="40" t="s">
        <v>303</v>
      </c>
      <c r="G19" s="30"/>
      <c r="I19" s="37" t="s">
        <v>248</v>
      </c>
      <c r="J19" s="39">
        <f t="shared" si="0"/>
        <v>1</v>
      </c>
    </row>
    <row r="20" spans="1:10">
      <c r="B20" s="38"/>
      <c r="C20" s="35"/>
      <c r="D20" s="30"/>
      <c r="E20" s="37"/>
      <c r="F20" s="40" t="s">
        <v>304</v>
      </c>
      <c r="G20" s="30" t="s">
        <v>312</v>
      </c>
      <c r="I20" s="37"/>
      <c r="J20" s="39"/>
    </row>
    <row r="21" spans="1:10">
      <c r="B21" s="38"/>
      <c r="C21" s="35"/>
      <c r="D21" s="30"/>
      <c r="E21" s="37"/>
      <c r="F21" s="40" t="s">
        <v>305</v>
      </c>
      <c r="G21" s="30" t="s">
        <v>312</v>
      </c>
      <c r="I21" s="37"/>
      <c r="J21" s="39"/>
    </row>
    <row r="22" spans="1:10">
      <c r="B22" s="38"/>
      <c r="C22" s="35"/>
      <c r="D22" s="30"/>
      <c r="E22" s="37"/>
      <c r="F22" s="40" t="s">
        <v>306</v>
      </c>
      <c r="G22" s="30" t="s">
        <v>312</v>
      </c>
      <c r="I22" s="37"/>
      <c r="J22" s="39"/>
    </row>
    <row r="23" spans="1:10">
      <c r="B23" s="38"/>
      <c r="C23" s="35"/>
      <c r="D23" s="30"/>
      <c r="E23" s="37"/>
      <c r="F23" s="40" t="s">
        <v>307</v>
      </c>
      <c r="G23" s="30" t="s">
        <v>312</v>
      </c>
      <c r="I23" s="37" t="s">
        <v>250</v>
      </c>
      <c r="J23" s="39">
        <f t="shared" si="0"/>
        <v>1</v>
      </c>
    </row>
    <row r="24" spans="1:10" ht="36.75" customHeight="1">
      <c r="B24" s="38" t="s">
        <v>74</v>
      </c>
      <c r="C24" s="35">
        <v>46003</v>
      </c>
      <c r="D24" s="30" t="s">
        <v>34</v>
      </c>
      <c r="E24" s="117" t="s">
        <v>282</v>
      </c>
      <c r="F24" s="30" t="s">
        <v>308</v>
      </c>
      <c r="G24" s="30" t="s">
        <v>309</v>
      </c>
      <c r="I24" s="37" t="s">
        <v>252</v>
      </c>
      <c r="J24" s="39">
        <f t="shared" si="0"/>
        <v>1</v>
      </c>
    </row>
    <row r="25" spans="1:10">
      <c r="B25" s="38"/>
      <c r="C25" s="35"/>
      <c r="D25" s="30"/>
      <c r="E25" s="30"/>
      <c r="F25" s="30"/>
      <c r="G25" s="30"/>
      <c r="I25" s="37" t="s">
        <v>220</v>
      </c>
      <c r="J25" s="39">
        <f t="shared" si="0"/>
        <v>1</v>
      </c>
    </row>
    <row r="26" spans="1:10">
      <c r="B26" s="38" t="s">
        <v>73</v>
      </c>
      <c r="C26" s="35"/>
      <c r="D26" s="30"/>
      <c r="E26" s="30"/>
      <c r="F26" s="30"/>
      <c r="G26" s="30"/>
      <c r="I26" s="37" t="s">
        <v>224</v>
      </c>
      <c r="J26" s="39">
        <f t="shared" si="0"/>
        <v>1</v>
      </c>
    </row>
    <row r="27" spans="1:10">
      <c r="B27" s="38"/>
      <c r="C27" s="35"/>
      <c r="D27" s="30"/>
      <c r="E27" s="30"/>
      <c r="F27" s="30"/>
      <c r="G27" s="30"/>
      <c r="I27" s="37" t="s">
        <v>256</v>
      </c>
      <c r="J27" s="39">
        <f t="shared" si="0"/>
        <v>1</v>
      </c>
    </row>
    <row r="28" spans="1:10" ht="90">
      <c r="B28" s="38" t="s">
        <v>72</v>
      </c>
      <c r="C28" s="35">
        <v>46003</v>
      </c>
      <c r="D28" s="30" t="s">
        <v>34</v>
      </c>
      <c r="E28" s="118" t="s">
        <v>283</v>
      </c>
      <c r="F28" s="37"/>
      <c r="G28" s="40" t="s">
        <v>313</v>
      </c>
      <c r="I28" s="37" t="s">
        <v>258</v>
      </c>
      <c r="J28" s="39">
        <f t="shared" si="0"/>
        <v>1</v>
      </c>
    </row>
    <row r="29" spans="1:10">
      <c r="B29" s="38"/>
      <c r="C29" s="35"/>
      <c r="D29" s="30"/>
      <c r="E29" s="30"/>
      <c r="F29" s="37"/>
      <c r="G29" s="30"/>
      <c r="I29" s="37" t="s">
        <v>260</v>
      </c>
      <c r="J29" s="39">
        <f t="shared" si="0"/>
        <v>1</v>
      </c>
    </row>
    <row r="30" spans="1:10">
      <c r="B30" s="38"/>
      <c r="C30" s="35"/>
      <c r="D30" s="30"/>
      <c r="E30" s="30"/>
      <c r="F30" s="37"/>
      <c r="G30" s="36"/>
      <c r="I30" s="37" t="s">
        <v>262</v>
      </c>
      <c r="J30" s="39">
        <f t="shared" si="0"/>
        <v>1</v>
      </c>
    </row>
    <row r="31" spans="1:10">
      <c r="B31" s="38"/>
      <c r="C31" s="35"/>
      <c r="D31" s="30"/>
      <c r="E31" s="30"/>
      <c r="F31" s="37"/>
      <c r="G31" s="36"/>
      <c r="I31" s="37" t="s">
        <v>264</v>
      </c>
      <c r="J31" s="39">
        <f t="shared" si="0"/>
        <v>1</v>
      </c>
    </row>
    <row r="32" spans="1:10">
      <c r="B32" s="38"/>
      <c r="C32" s="30"/>
      <c r="D32" s="30"/>
      <c r="E32" s="30"/>
      <c r="F32" s="37"/>
      <c r="G32" s="36"/>
      <c r="I32" s="37" t="s">
        <v>266</v>
      </c>
      <c r="J32" s="39">
        <f t="shared" si="0"/>
        <v>1</v>
      </c>
    </row>
    <row r="33" spans="2:10">
      <c r="B33" s="38"/>
      <c r="C33" s="30"/>
      <c r="D33" s="30"/>
      <c r="E33" s="30"/>
      <c r="F33" s="37"/>
      <c r="G33" s="36"/>
      <c r="I33" s="37" t="s">
        <v>231</v>
      </c>
      <c r="J33" s="39">
        <f t="shared" si="0"/>
        <v>1</v>
      </c>
    </row>
    <row r="34" spans="2:10" ht="19.5" customHeight="1">
      <c r="B34" s="30"/>
      <c r="C34" s="35"/>
      <c r="D34" s="30"/>
      <c r="E34" s="30"/>
      <c r="F34" s="37"/>
      <c r="G34" s="36"/>
      <c r="I34" s="37" t="s">
        <v>233</v>
      </c>
      <c r="J34" s="39">
        <f t="shared" si="0"/>
        <v>1</v>
      </c>
    </row>
    <row r="35" spans="2:10">
      <c r="B35" s="30" t="s">
        <v>70</v>
      </c>
      <c r="C35" s="35">
        <v>46003</v>
      </c>
      <c r="D35" s="30" t="s">
        <v>34</v>
      </c>
      <c r="E35" s="118" t="s">
        <v>283</v>
      </c>
      <c r="F35" s="30"/>
      <c r="G35" s="30"/>
      <c r="I35" s="37" t="s">
        <v>235</v>
      </c>
      <c r="J35" s="39">
        <f t="shared" si="0"/>
        <v>1</v>
      </c>
    </row>
    <row r="36" spans="2:10">
      <c r="I36" s="37" t="s">
        <v>238</v>
      </c>
      <c r="J36" s="39">
        <f t="shared" si="0"/>
        <v>1</v>
      </c>
    </row>
    <row r="37" spans="2:10">
      <c r="I37" s="37" t="s">
        <v>62</v>
      </c>
      <c r="J37" s="39">
        <f t="shared" si="0"/>
        <v>1</v>
      </c>
    </row>
    <row r="38" spans="2:10">
      <c r="I38" s="37" t="s">
        <v>63</v>
      </c>
      <c r="J38" s="39">
        <f t="shared" si="0"/>
        <v>1</v>
      </c>
    </row>
    <row r="39" spans="2:10">
      <c r="I39" s="37" t="s">
        <v>64</v>
      </c>
      <c r="J39" s="39">
        <f t="shared" si="0"/>
        <v>1</v>
      </c>
    </row>
    <row r="40" spans="2:10">
      <c r="I40" s="37" t="s">
        <v>65</v>
      </c>
      <c r="J40" s="39">
        <f t="shared" si="0"/>
        <v>1</v>
      </c>
    </row>
    <row r="41" spans="2:10">
      <c r="I41" s="37" t="s">
        <v>66</v>
      </c>
      <c r="J41" s="39">
        <f t="shared" si="0"/>
        <v>1</v>
      </c>
    </row>
    <row r="42" spans="2:10">
      <c r="I42" s="37" t="s">
        <v>67</v>
      </c>
      <c r="J42" s="39">
        <f t="shared" si="0"/>
        <v>1</v>
      </c>
    </row>
    <row r="43" spans="2:10">
      <c r="I43" s="37" t="s">
        <v>68</v>
      </c>
      <c r="J43" s="39">
        <f t="shared" si="0"/>
        <v>1</v>
      </c>
    </row>
    <row r="44" spans="2:10">
      <c r="I44" s="37" t="s">
        <v>69</v>
      </c>
      <c r="J44" s="39">
        <f t="shared" si="0"/>
        <v>1</v>
      </c>
    </row>
    <row r="45" spans="2:10">
      <c r="I45" s="37" t="s">
        <v>71</v>
      </c>
      <c r="J45" s="39">
        <f t="shared" si="0"/>
        <v>1</v>
      </c>
    </row>
  </sheetData>
  <phoneticPr fontId="108"/>
  <conditionalFormatting sqref="E5:E8">
    <cfRule type="expression" dxfId="28" priority="5" stopIfTrue="1">
      <formula>$AB5="固定項目"</formula>
    </cfRule>
  </conditionalFormatting>
  <conditionalFormatting sqref="E20:E23">
    <cfRule type="expression" dxfId="27" priority="1" stopIfTrue="1">
      <formula>$G20="G"</formula>
    </cfRule>
  </conditionalFormatting>
  <conditionalFormatting sqref="F4:F10">
    <cfRule type="expression" dxfId="26" priority="8">
      <formula>$AC4&gt;1</formula>
    </cfRule>
    <cfRule type="expression" dxfId="25" priority="9" stopIfTrue="1">
      <formula>$AB4="固定項目"</formula>
    </cfRule>
  </conditionalFormatting>
  <conditionalFormatting sqref="F28:F33">
    <cfRule type="expression" dxfId="24" priority="35">
      <formula>$AC36&gt;1</formula>
    </cfRule>
    <cfRule type="expression" dxfId="23" priority="36" stopIfTrue="1">
      <formula>$AB36="固定項目"</formula>
    </cfRule>
  </conditionalFormatting>
  <conditionalFormatting sqref="F34">
    <cfRule type="expression" dxfId="22" priority="11">
      <formula>$AC41&gt;1</formula>
    </cfRule>
    <cfRule type="expression" dxfId="21" priority="12" stopIfTrue="1">
      <formula>$AB41="固定項目"</formula>
    </cfRule>
  </conditionalFormatting>
  <conditionalFormatting sqref="G30:G33">
    <cfRule type="expression" dxfId="20" priority="39" stopIfTrue="1">
      <formula>$AB38="固定項目"</formula>
    </cfRule>
  </conditionalFormatting>
  <conditionalFormatting sqref="G34">
    <cfRule type="expression" dxfId="19" priority="10" stopIfTrue="1">
      <formula>$AB41="固定項目"</formula>
    </cfRule>
  </conditionalFormatting>
  <conditionalFormatting sqref="I4:I45">
    <cfRule type="expression" dxfId="18" priority="4" stopIfTrue="1">
      <formula>$AB4="固定項目"</formula>
    </cfRule>
  </conditionalFormatting>
  <pageMargins left="0.7" right="0.7" top="0.75" bottom="0.75" header="0.3" footer="0.3"/>
  <pageSetup paperSize="9"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651C06-9B54-48F6-9121-E6CCE6DE415F}">
  <sheetPr codeName="Sheet7"/>
  <dimension ref="A4:L25"/>
  <sheetViews>
    <sheetView topLeftCell="A3" zoomScale="160" zoomScaleNormal="160" workbookViewId="0">
      <selection activeCell="C12" sqref="C12:J12"/>
    </sheetView>
  </sheetViews>
  <sheetFormatPr defaultRowHeight="18"/>
  <cols>
    <col min="2" max="2" width="17.19921875" bestFit="1" customWidth="1"/>
    <col min="11" max="11" width="11.59765625" bestFit="1" customWidth="1"/>
    <col min="12" max="12" width="12" customWidth="1"/>
  </cols>
  <sheetData>
    <row r="4" spans="1:12" ht="18.600000000000001" thickBot="1">
      <c r="A4" s="10" t="s">
        <v>5</v>
      </c>
      <c r="B4" s="11" t="s">
        <v>13</v>
      </c>
      <c r="C4" s="139" t="s">
        <v>96</v>
      </c>
      <c r="D4" s="140"/>
      <c r="E4" s="140"/>
      <c r="F4" s="140"/>
      <c r="G4" s="140"/>
      <c r="H4" s="140"/>
      <c r="I4" s="140"/>
      <c r="J4" s="141"/>
      <c r="K4" s="11" t="s">
        <v>95</v>
      </c>
      <c r="L4" s="12" t="s">
        <v>94</v>
      </c>
    </row>
    <row r="5" spans="1:12" ht="20.25" customHeight="1" thickTop="1">
      <c r="A5" s="13"/>
      <c r="B5" s="14"/>
      <c r="C5" s="151"/>
      <c r="D5" s="152"/>
      <c r="E5" s="152"/>
      <c r="F5" s="152"/>
      <c r="G5" s="152"/>
      <c r="H5" s="152"/>
      <c r="I5" s="152"/>
      <c r="J5" s="153"/>
      <c r="K5" s="46"/>
      <c r="L5" s="45"/>
    </row>
    <row r="6" spans="1:12" ht="17.25" customHeight="1">
      <c r="A6" s="16"/>
      <c r="B6" s="17"/>
      <c r="C6" s="136"/>
      <c r="D6" s="137"/>
      <c r="E6" s="137"/>
      <c r="F6" s="137"/>
      <c r="G6" s="137"/>
      <c r="H6" s="137"/>
      <c r="I6" s="137"/>
      <c r="J6" s="138"/>
      <c r="K6" s="17"/>
      <c r="L6" s="43"/>
    </row>
    <row r="7" spans="1:12" ht="17.25" customHeight="1">
      <c r="A7" s="16"/>
      <c r="B7" s="17"/>
      <c r="C7" s="136"/>
      <c r="D7" s="137"/>
      <c r="E7" s="137"/>
      <c r="F7" s="137"/>
      <c r="G7" s="137"/>
      <c r="H7" s="137"/>
      <c r="I7" s="137"/>
      <c r="J7" s="138"/>
      <c r="K7" s="17"/>
      <c r="L7" s="43"/>
    </row>
    <row r="8" spans="1:12" ht="33" customHeight="1">
      <c r="A8" s="16"/>
      <c r="B8" s="17"/>
      <c r="C8" s="145"/>
      <c r="D8" s="137"/>
      <c r="E8" s="137"/>
      <c r="F8" s="137"/>
      <c r="G8" s="137"/>
      <c r="H8" s="137"/>
      <c r="I8" s="137"/>
      <c r="J8" s="138"/>
      <c r="K8" s="17"/>
      <c r="L8" s="43"/>
    </row>
    <row r="9" spans="1:12" ht="35.25" customHeight="1">
      <c r="A9" s="16"/>
      <c r="B9" s="17"/>
      <c r="C9" s="145"/>
      <c r="D9" s="137"/>
      <c r="E9" s="137"/>
      <c r="F9" s="137"/>
      <c r="G9" s="137"/>
      <c r="H9" s="137"/>
      <c r="I9" s="137"/>
      <c r="J9" s="138"/>
      <c r="K9" s="17"/>
      <c r="L9" s="43"/>
    </row>
    <row r="10" spans="1:12" ht="33.75" customHeight="1">
      <c r="A10" s="44"/>
      <c r="B10" s="17"/>
      <c r="C10" s="145"/>
      <c r="D10" s="137"/>
      <c r="E10" s="137"/>
      <c r="F10" s="137"/>
      <c r="G10" s="137"/>
      <c r="H10" s="137"/>
      <c r="I10" s="137"/>
      <c r="J10" s="138"/>
      <c r="K10" s="17"/>
      <c r="L10" s="43"/>
    </row>
    <row r="11" spans="1:12" ht="51" customHeight="1">
      <c r="A11" s="16"/>
      <c r="B11" s="17"/>
      <c r="C11" s="145"/>
      <c r="D11" s="146"/>
      <c r="E11" s="146"/>
      <c r="F11" s="146"/>
      <c r="G11" s="146"/>
      <c r="H11" s="146"/>
      <c r="I11" s="146"/>
      <c r="J11" s="147"/>
      <c r="K11" s="17"/>
      <c r="L11" s="43"/>
    </row>
    <row r="12" spans="1:12" ht="17.25" customHeight="1">
      <c r="A12" s="16"/>
      <c r="B12" s="17"/>
      <c r="C12" s="136"/>
      <c r="D12" s="137"/>
      <c r="E12" s="137"/>
      <c r="F12" s="137"/>
      <c r="G12" s="137"/>
      <c r="H12" s="137"/>
      <c r="I12" s="137"/>
      <c r="J12" s="138"/>
      <c r="K12" s="17"/>
      <c r="L12" s="18"/>
    </row>
    <row r="13" spans="1:12" ht="17.25" customHeight="1">
      <c r="A13" s="16"/>
      <c r="B13" s="17"/>
      <c r="C13" s="136"/>
      <c r="D13" s="137"/>
      <c r="E13" s="137"/>
      <c r="F13" s="137"/>
      <c r="G13" s="137"/>
      <c r="H13" s="137"/>
      <c r="I13" s="137"/>
      <c r="J13" s="138"/>
      <c r="K13" s="17"/>
      <c r="L13" s="18"/>
    </row>
    <row r="14" spans="1:12" ht="17.25" customHeight="1">
      <c r="A14" s="16"/>
      <c r="B14" s="17"/>
      <c r="C14" s="136"/>
      <c r="D14" s="137"/>
      <c r="E14" s="137"/>
      <c r="F14" s="137"/>
      <c r="G14" s="137"/>
      <c r="H14" s="137"/>
      <c r="I14" s="137"/>
      <c r="J14" s="138"/>
      <c r="K14" s="17"/>
      <c r="L14" s="18"/>
    </row>
    <row r="15" spans="1:12" ht="17.25" customHeight="1">
      <c r="A15" s="16"/>
      <c r="B15" s="17"/>
      <c r="C15" s="148"/>
      <c r="D15" s="149"/>
      <c r="E15" s="149"/>
      <c r="F15" s="149"/>
      <c r="G15" s="149"/>
      <c r="H15" s="149"/>
      <c r="I15" s="149"/>
      <c r="J15" s="150"/>
      <c r="K15" s="17"/>
      <c r="L15" s="18"/>
    </row>
    <row r="16" spans="1:12" ht="17.25" customHeight="1">
      <c r="A16" s="16"/>
      <c r="B16" s="17"/>
      <c r="C16" s="148"/>
      <c r="D16" s="149"/>
      <c r="E16" s="149"/>
      <c r="F16" s="149"/>
      <c r="G16" s="149"/>
      <c r="H16" s="149"/>
      <c r="I16" s="149"/>
      <c r="J16" s="150"/>
      <c r="K16" s="17"/>
      <c r="L16" s="18"/>
    </row>
    <row r="17" spans="1:12" ht="17.25" customHeight="1">
      <c r="A17" s="16"/>
      <c r="B17" s="17"/>
      <c r="C17" s="145"/>
      <c r="D17" s="146"/>
      <c r="E17" s="146"/>
      <c r="F17" s="146"/>
      <c r="G17" s="146"/>
      <c r="H17" s="146"/>
      <c r="I17" s="146"/>
      <c r="J17" s="147"/>
      <c r="K17" s="17"/>
      <c r="L17" s="18"/>
    </row>
    <row r="18" spans="1:12">
      <c r="A18" s="16"/>
      <c r="B18" s="17"/>
      <c r="C18" s="145"/>
      <c r="D18" s="146"/>
      <c r="E18" s="146"/>
      <c r="F18" s="146"/>
      <c r="G18" s="146"/>
      <c r="H18" s="146"/>
      <c r="I18" s="146"/>
      <c r="J18" s="147"/>
      <c r="K18" s="17"/>
      <c r="L18" s="18"/>
    </row>
    <row r="19" spans="1:12">
      <c r="A19" s="16"/>
      <c r="B19" s="17"/>
      <c r="C19" s="136"/>
      <c r="D19" s="137"/>
      <c r="E19" s="137"/>
      <c r="F19" s="137"/>
      <c r="G19" s="137"/>
      <c r="H19" s="137"/>
      <c r="I19" s="137"/>
      <c r="J19" s="138"/>
      <c r="K19" s="17"/>
      <c r="L19" s="18"/>
    </row>
    <row r="20" spans="1:12">
      <c r="A20" s="16"/>
      <c r="B20" s="17"/>
      <c r="C20" s="136"/>
      <c r="D20" s="137"/>
      <c r="E20" s="137"/>
      <c r="F20" s="137"/>
      <c r="G20" s="137"/>
      <c r="H20" s="137"/>
      <c r="I20" s="137"/>
      <c r="J20" s="138"/>
      <c r="K20" s="17"/>
      <c r="L20" s="18"/>
    </row>
    <row r="21" spans="1:12">
      <c r="A21" s="16"/>
      <c r="B21" s="17"/>
      <c r="C21" s="145"/>
      <c r="D21" s="146"/>
      <c r="E21" s="146"/>
      <c r="F21" s="146"/>
      <c r="G21" s="146"/>
      <c r="H21" s="146"/>
      <c r="I21" s="146"/>
      <c r="J21" s="147"/>
      <c r="K21" s="17"/>
      <c r="L21" s="18"/>
    </row>
    <row r="22" spans="1:12">
      <c r="A22" s="16"/>
      <c r="B22" s="17"/>
      <c r="C22" s="145"/>
      <c r="D22" s="146"/>
      <c r="E22" s="146"/>
      <c r="F22" s="146"/>
      <c r="G22" s="146"/>
      <c r="H22" s="146"/>
      <c r="I22" s="146"/>
      <c r="J22" s="147"/>
      <c r="K22" s="17"/>
      <c r="L22" s="18"/>
    </row>
    <row r="23" spans="1:12">
      <c r="A23" s="16"/>
      <c r="B23" s="17"/>
      <c r="C23" s="145"/>
      <c r="D23" s="146"/>
      <c r="E23" s="146"/>
      <c r="F23" s="146"/>
      <c r="G23" s="146"/>
      <c r="H23" s="146"/>
      <c r="I23" s="146"/>
      <c r="J23" s="147"/>
      <c r="K23" s="17"/>
      <c r="L23" s="18"/>
    </row>
    <row r="24" spans="1:12">
      <c r="A24" s="16"/>
      <c r="B24" s="17"/>
      <c r="C24" s="145"/>
      <c r="D24" s="146"/>
      <c r="E24" s="146"/>
      <c r="F24" s="146"/>
      <c r="G24" s="146"/>
      <c r="H24" s="146"/>
      <c r="I24" s="146"/>
      <c r="J24" s="147"/>
      <c r="K24" s="17"/>
      <c r="L24" s="18"/>
    </row>
    <row r="25" spans="1:12">
      <c r="A25" s="16"/>
      <c r="B25" s="17"/>
      <c r="C25" s="145"/>
      <c r="D25" s="146"/>
      <c r="E25" s="146"/>
      <c r="F25" s="146"/>
      <c r="G25" s="146"/>
      <c r="H25" s="146"/>
      <c r="I25" s="146"/>
      <c r="J25" s="147"/>
      <c r="K25" s="17"/>
      <c r="L25" s="18"/>
    </row>
  </sheetData>
  <mergeCells count="22">
    <mergeCell ref="C4:J4"/>
    <mergeCell ref="C5:J5"/>
    <mergeCell ref="C6:J6"/>
    <mergeCell ref="C7:J7"/>
    <mergeCell ref="C8:J8"/>
    <mergeCell ref="C9:J9"/>
    <mergeCell ref="C10:J10"/>
    <mergeCell ref="C11:J11"/>
    <mergeCell ref="C12:J12"/>
    <mergeCell ref="C13:J13"/>
    <mergeCell ref="C14:J14"/>
    <mergeCell ref="C15:J15"/>
    <mergeCell ref="C22:J22"/>
    <mergeCell ref="C23:J23"/>
    <mergeCell ref="C24:J24"/>
    <mergeCell ref="C25:J25"/>
    <mergeCell ref="C16:J16"/>
    <mergeCell ref="C17:J17"/>
    <mergeCell ref="C18:J18"/>
    <mergeCell ref="C19:J19"/>
    <mergeCell ref="C20:J20"/>
    <mergeCell ref="C21:J21"/>
  </mergeCells>
  <phoneticPr fontId="108"/>
  <pageMargins left="0.7" right="0.7" top="0.75" bottom="0.75" header="0.3" footer="0.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B9EB31-E50A-4DA3-B233-E471E2FA7B9F}">
  <sheetPr codeName="Sheet51"/>
  <dimension ref="A1:AN63"/>
  <sheetViews>
    <sheetView zoomScale="130" zoomScaleNormal="130" workbookViewId="0">
      <selection activeCell="L15" sqref="L15"/>
    </sheetView>
  </sheetViews>
  <sheetFormatPr defaultColWidth="8.09765625" defaultRowHeight="13.2"/>
  <cols>
    <col min="1" max="1" width="4.59765625" style="6" customWidth="1"/>
    <col min="2" max="2" width="19.19921875" style="6" customWidth="1"/>
    <col min="3" max="3" width="20.19921875" style="6" customWidth="1"/>
    <col min="4" max="4" width="13.5" style="6" bestFit="1" customWidth="1"/>
    <col min="5" max="6" width="4" style="6" customWidth="1"/>
    <col min="7" max="7" width="4.19921875" style="6" customWidth="1"/>
    <col min="8" max="9" width="4.19921875" style="7" customWidth="1"/>
    <col min="10" max="10" width="4.8984375" style="7" bestFit="1" customWidth="1"/>
    <col min="11" max="11" width="6.5" style="6" bestFit="1" customWidth="1"/>
    <col min="12" max="12" width="18.59765625" style="6" customWidth="1"/>
    <col min="13" max="13" width="10.5" style="6" customWidth="1"/>
    <col min="14" max="15" width="11.19921875" style="6" customWidth="1"/>
    <col min="16" max="17" width="5" style="6" bestFit="1" customWidth="1"/>
    <col min="18" max="18" width="16.5" style="39" bestFit="1" customWidth="1"/>
    <col min="19" max="19" width="16.5" style="39" customWidth="1"/>
    <col min="20" max="20" width="20.19921875" style="39" customWidth="1"/>
    <col min="21" max="23" width="8.19921875" style="39" customWidth="1"/>
    <col min="24" max="24" width="9.59765625" style="39" customWidth="1"/>
    <col min="25" max="40" width="8.19921875" style="39" customWidth="1"/>
    <col min="41" max="16384" width="8.09765625" style="6"/>
  </cols>
  <sheetData>
    <row r="1" spans="1:40" s="3" customFormat="1">
      <c r="A1" s="160" t="s">
        <v>0</v>
      </c>
      <c r="B1" s="160"/>
      <c r="C1" s="51" t="s">
        <v>21</v>
      </c>
      <c r="D1" s="54" t="s">
        <v>129</v>
      </c>
      <c r="E1" s="74" t="s">
        <v>130</v>
      </c>
      <c r="F1" s="75"/>
      <c r="G1" s="76"/>
      <c r="H1" s="77"/>
      <c r="I1" s="77"/>
      <c r="J1" s="77"/>
      <c r="K1" s="77"/>
      <c r="L1" s="77"/>
      <c r="M1" s="26" t="s">
        <v>1</v>
      </c>
      <c r="N1" s="26" t="s">
        <v>103</v>
      </c>
      <c r="O1" s="78"/>
      <c r="P1" s="78"/>
      <c r="Q1" s="78"/>
      <c r="R1" s="39"/>
      <c r="S1" s="39"/>
      <c r="T1" s="39"/>
      <c r="U1" s="39"/>
      <c r="V1" s="39"/>
      <c r="W1" s="39"/>
      <c r="X1" s="39"/>
      <c r="Y1" s="39"/>
      <c r="Z1" s="39"/>
      <c r="AA1" s="39"/>
      <c r="AB1" s="39"/>
      <c r="AC1" s="39"/>
      <c r="AD1" s="39"/>
      <c r="AE1" s="39"/>
      <c r="AF1" s="39"/>
      <c r="AG1" s="39"/>
      <c r="AH1" s="39"/>
      <c r="AI1" s="39"/>
      <c r="AJ1" s="39"/>
      <c r="AK1" s="39"/>
      <c r="AL1" s="39"/>
      <c r="AM1" s="39"/>
      <c r="AN1" s="39"/>
    </row>
    <row r="2" spans="1:40" s="3" customFormat="1" ht="13.5" customHeight="1">
      <c r="A2" s="161" t="s">
        <v>18</v>
      </c>
      <c r="B2" s="162"/>
      <c r="C2" s="55" t="s">
        <v>22</v>
      </c>
      <c r="D2" s="79" t="s">
        <v>39</v>
      </c>
      <c r="E2" s="80" t="s">
        <v>315</v>
      </c>
      <c r="F2" s="81"/>
      <c r="G2" s="82"/>
      <c r="H2" s="83"/>
      <c r="I2" s="83"/>
      <c r="J2" s="83"/>
      <c r="K2" s="83"/>
      <c r="L2" s="84"/>
      <c r="M2" s="53" t="s">
        <v>241</v>
      </c>
      <c r="N2" s="48">
        <v>46003</v>
      </c>
      <c r="O2" s="85"/>
      <c r="P2" s="85"/>
      <c r="Q2" s="85"/>
      <c r="R2" s="39"/>
      <c r="S2" s="39"/>
      <c r="T2" s="39"/>
      <c r="U2" s="39"/>
      <c r="V2" s="39"/>
      <c r="W2" s="39"/>
      <c r="X2" s="39"/>
      <c r="Y2" s="39"/>
      <c r="Z2" s="39"/>
      <c r="AA2" s="39"/>
      <c r="AB2" s="39"/>
      <c r="AC2" s="39"/>
      <c r="AD2" s="39"/>
      <c r="AE2" s="39"/>
      <c r="AF2" s="39"/>
      <c r="AG2" s="39"/>
      <c r="AH2" s="39"/>
      <c r="AI2" s="39"/>
      <c r="AJ2" s="39"/>
      <c r="AK2" s="39"/>
      <c r="AL2" s="39"/>
      <c r="AM2" s="39"/>
      <c r="AN2" s="39"/>
    </row>
    <row r="3" spans="1:40" s="3" customFormat="1" ht="13.5" customHeight="1">
      <c r="A3" s="160" t="s">
        <v>105</v>
      </c>
      <c r="B3" s="160"/>
      <c r="C3" s="121" t="s">
        <v>106</v>
      </c>
      <c r="D3" s="122"/>
      <c r="E3" s="86"/>
      <c r="F3" s="87"/>
      <c r="G3" s="87"/>
      <c r="H3" s="87"/>
      <c r="I3" s="87"/>
      <c r="J3" s="87"/>
      <c r="K3" s="87"/>
      <c r="L3" s="88"/>
      <c r="M3" s="52" t="s">
        <v>25</v>
      </c>
      <c r="N3" s="26" t="s">
        <v>26</v>
      </c>
      <c r="O3" s="78"/>
      <c r="P3" s="78"/>
      <c r="Q3" s="78"/>
      <c r="R3" s="39"/>
      <c r="S3" s="39"/>
      <c r="T3" s="39"/>
      <c r="U3" s="39"/>
      <c r="V3" s="39"/>
      <c r="W3" s="39"/>
      <c r="X3" s="39"/>
      <c r="Y3" s="39"/>
      <c r="Z3" s="39"/>
      <c r="AA3" s="39"/>
      <c r="AB3" s="39"/>
      <c r="AC3" s="39"/>
      <c r="AD3" s="39"/>
      <c r="AE3" s="39"/>
      <c r="AF3" s="39"/>
      <c r="AG3" s="39"/>
      <c r="AH3" s="39"/>
      <c r="AI3" s="39"/>
      <c r="AJ3" s="39"/>
      <c r="AK3" s="39"/>
      <c r="AL3" s="39"/>
      <c r="AM3" s="39"/>
      <c r="AN3" s="39"/>
    </row>
    <row r="4" spans="1:40" s="3" customFormat="1" ht="13.5" customHeight="1">
      <c r="A4" s="132" t="s">
        <v>8</v>
      </c>
      <c r="B4" s="134"/>
      <c r="C4" s="55" t="s">
        <v>240</v>
      </c>
      <c r="D4" s="89"/>
      <c r="E4" s="86"/>
      <c r="F4" s="87"/>
      <c r="G4" s="87"/>
      <c r="H4" s="87"/>
      <c r="I4" s="87"/>
      <c r="J4" s="87"/>
      <c r="K4" s="87"/>
      <c r="L4" s="90">
        <v>0</v>
      </c>
      <c r="M4" s="53"/>
      <c r="N4" s="48"/>
      <c r="O4" s="85"/>
      <c r="P4" s="85"/>
      <c r="Q4" s="85"/>
      <c r="R4" s="39"/>
      <c r="S4" s="39"/>
      <c r="T4" s="39"/>
      <c r="U4" s="39"/>
      <c r="V4" s="39"/>
      <c r="W4" s="39"/>
      <c r="X4" s="39"/>
      <c r="Y4" s="39"/>
      <c r="Z4" s="39"/>
      <c r="AA4" s="39"/>
      <c r="AB4" s="39"/>
      <c r="AC4" s="39"/>
      <c r="AD4" s="39"/>
      <c r="AE4" s="39"/>
      <c r="AF4" s="39"/>
      <c r="AG4" s="39"/>
      <c r="AH4" s="39"/>
      <c r="AI4" s="39"/>
      <c r="AJ4" s="39"/>
      <c r="AK4" s="39"/>
      <c r="AL4" s="39"/>
      <c r="AM4" s="39"/>
      <c r="AN4" s="39"/>
    </row>
    <row r="5" spans="1:40" s="3" customFormat="1" ht="13.5" customHeight="1">
      <c r="A5" s="124" t="s">
        <v>6</v>
      </c>
      <c r="B5" s="126"/>
      <c r="C5" s="124" t="s">
        <v>131</v>
      </c>
      <c r="D5" s="126"/>
      <c r="E5" s="91" t="s">
        <v>132</v>
      </c>
      <c r="F5" s="58"/>
      <c r="G5" s="91"/>
      <c r="H5" s="57"/>
      <c r="I5" s="57" t="s">
        <v>133</v>
      </c>
      <c r="J5" s="57"/>
      <c r="K5" s="58"/>
      <c r="L5" s="92"/>
      <c r="M5" s="93"/>
      <c r="N5" s="93"/>
      <c r="O5" s="78"/>
      <c r="P5" s="78"/>
      <c r="Q5" s="78"/>
      <c r="R5" s="39"/>
      <c r="S5" s="39"/>
      <c r="T5" s="39"/>
      <c r="U5" s="39"/>
      <c r="V5" s="39"/>
      <c r="W5" s="39"/>
      <c r="X5" s="107"/>
      <c r="Y5" s="107"/>
      <c r="Z5" s="107" t="s">
        <v>134</v>
      </c>
      <c r="AA5" s="107"/>
      <c r="AB5" s="39"/>
      <c r="AC5" s="39"/>
      <c r="AD5" s="39"/>
      <c r="AE5" s="39"/>
      <c r="AF5" s="39"/>
      <c r="AG5" s="39"/>
      <c r="AH5" s="39"/>
      <c r="AI5" s="39"/>
      <c r="AJ5" s="39"/>
      <c r="AK5" s="39"/>
      <c r="AL5" s="39"/>
      <c r="AM5" s="39"/>
      <c r="AN5" s="39"/>
    </row>
    <row r="6" spans="1:40" s="3" customFormat="1" ht="13.5" customHeight="1">
      <c r="A6" s="132" t="s">
        <v>8</v>
      </c>
      <c r="B6" s="134"/>
      <c r="C6" s="55" t="s">
        <v>44</v>
      </c>
      <c r="D6" s="56"/>
      <c r="E6" s="169" t="s">
        <v>42</v>
      </c>
      <c r="F6" s="154"/>
      <c r="G6" s="154"/>
      <c r="H6" s="154"/>
      <c r="I6" s="154" t="s">
        <v>43</v>
      </c>
      <c r="J6" s="154"/>
      <c r="K6" s="155"/>
      <c r="L6" s="92"/>
      <c r="M6" s="78"/>
      <c r="N6" s="78"/>
      <c r="O6" s="156" t="s">
        <v>135</v>
      </c>
      <c r="P6" s="156"/>
      <c r="Q6" s="156"/>
      <c r="R6" s="39"/>
      <c r="S6" s="39"/>
      <c r="T6" s="39"/>
      <c r="U6" s="39"/>
      <c r="V6" s="39"/>
      <c r="W6" s="39"/>
      <c r="X6" s="107"/>
      <c r="Y6" s="107" t="s">
        <v>136</v>
      </c>
      <c r="Z6" s="107" t="s">
        <v>137</v>
      </c>
      <c r="AA6" s="107" t="s">
        <v>138</v>
      </c>
      <c r="AB6" s="39"/>
      <c r="AC6" s="39"/>
      <c r="AD6" s="39"/>
      <c r="AE6" s="39"/>
      <c r="AF6" s="39"/>
      <c r="AG6" s="39"/>
      <c r="AH6" s="39"/>
      <c r="AI6" s="39"/>
      <c r="AJ6" s="39"/>
      <c r="AK6" s="39"/>
      <c r="AL6" s="39"/>
      <c r="AM6" s="39"/>
      <c r="AN6" s="39"/>
    </row>
    <row r="7" spans="1:40" s="3" customFormat="1" ht="4.2" customHeight="1">
      <c r="A7" s="49"/>
      <c r="B7" s="49"/>
      <c r="C7" s="157"/>
      <c r="D7" s="157"/>
      <c r="E7" s="49"/>
      <c r="F7" s="49"/>
      <c r="G7" s="49"/>
      <c r="H7" s="50"/>
      <c r="I7" s="50"/>
      <c r="J7" s="50"/>
      <c r="K7" s="49"/>
      <c r="L7" s="94"/>
      <c r="M7" s="94"/>
      <c r="N7" s="94"/>
      <c r="R7" s="39"/>
      <c r="S7" s="39"/>
      <c r="T7" s="39"/>
      <c r="U7" s="39"/>
      <c r="V7" s="39"/>
      <c r="W7" s="39"/>
      <c r="X7" s="39"/>
      <c r="Y7" s="39"/>
      <c r="Z7" s="39"/>
      <c r="AA7" s="39"/>
      <c r="AB7" s="39"/>
      <c r="AC7" s="39"/>
      <c r="AD7" s="39"/>
      <c r="AE7" s="39"/>
      <c r="AF7" s="39"/>
      <c r="AG7" s="39"/>
      <c r="AH7" s="39"/>
      <c r="AI7" s="39"/>
      <c r="AJ7" s="39"/>
      <c r="AK7" s="39"/>
      <c r="AL7" s="39"/>
      <c r="AM7" s="39"/>
      <c r="AN7" s="39"/>
    </row>
    <row r="8" spans="1:40" s="3" customFormat="1" ht="12.75" customHeight="1">
      <c r="A8" s="26" t="s">
        <v>110</v>
      </c>
      <c r="B8" s="26" t="s">
        <v>52</v>
      </c>
      <c r="C8" s="26" t="s">
        <v>53</v>
      </c>
      <c r="D8" s="26" t="s">
        <v>47</v>
      </c>
      <c r="E8" s="26" t="s">
        <v>54</v>
      </c>
      <c r="F8" s="26" t="s">
        <v>48</v>
      </c>
      <c r="G8" s="26" t="s">
        <v>139</v>
      </c>
      <c r="H8" s="26" t="s">
        <v>140</v>
      </c>
      <c r="I8" s="26" t="s">
        <v>111</v>
      </c>
      <c r="J8" s="26" t="s">
        <v>112</v>
      </c>
      <c r="K8" s="2" t="s">
        <v>113</v>
      </c>
      <c r="L8" s="124" t="s">
        <v>114</v>
      </c>
      <c r="M8" s="158"/>
      <c r="N8" s="159"/>
      <c r="O8" s="58" t="s">
        <v>141</v>
      </c>
      <c r="P8" s="58" t="s">
        <v>142</v>
      </c>
      <c r="Q8" s="58" t="s">
        <v>143</v>
      </c>
      <c r="R8" s="26" t="s">
        <v>144</v>
      </c>
      <c r="S8" s="26" t="s">
        <v>61</v>
      </c>
      <c r="T8" s="26" t="s">
        <v>145</v>
      </c>
      <c r="U8" s="26" t="s">
        <v>117</v>
      </c>
      <c r="V8" s="26" t="s">
        <v>118</v>
      </c>
      <c r="W8" s="26" t="s">
        <v>119</v>
      </c>
      <c r="X8" s="107"/>
      <c r="Y8" s="107"/>
      <c r="Z8" s="107"/>
      <c r="AA8" s="107"/>
      <c r="AB8" s="39" t="s">
        <v>146</v>
      </c>
      <c r="AC8" s="39" t="s">
        <v>85</v>
      </c>
      <c r="AD8" s="39"/>
      <c r="AE8" s="39"/>
      <c r="AF8" s="39"/>
      <c r="AG8" s="39"/>
      <c r="AH8" s="39"/>
      <c r="AI8" s="39"/>
      <c r="AJ8" s="39"/>
      <c r="AK8" s="39"/>
      <c r="AL8" s="39"/>
      <c r="AM8" s="39"/>
      <c r="AN8" s="39"/>
    </row>
    <row r="9" spans="1:40" s="72" customFormat="1" ht="12.75" customHeight="1">
      <c r="A9" s="61">
        <f>ROW()-8</f>
        <v>1</v>
      </c>
      <c r="B9" s="37" t="s">
        <v>84</v>
      </c>
      <c r="C9" s="37" t="s">
        <v>147</v>
      </c>
      <c r="D9" s="108" t="s">
        <v>148</v>
      </c>
      <c r="E9" s="109"/>
      <c r="F9" s="109"/>
      <c r="G9" s="110"/>
      <c r="H9" s="110"/>
      <c r="I9" s="110"/>
      <c r="J9" s="110"/>
      <c r="K9" s="111">
        <f>IF(D9&lt;&gt;"",IF(D9="Decimal", 0,  "' '"), "")</f>
        <v>0</v>
      </c>
      <c r="L9" s="112" t="s">
        <v>149</v>
      </c>
      <c r="M9" s="113"/>
      <c r="N9" s="114"/>
      <c r="O9" s="114"/>
      <c r="P9" s="114"/>
      <c r="Q9" s="114"/>
      <c r="R9" s="95" t="s">
        <v>8</v>
      </c>
      <c r="S9" s="96" t="str" cm="1">
        <f t="array" ref="S9:S47">_xlfn.XLOOKUP($B$9:$B$47, 'VKIRIMS(移行元)'!$X:$X,'VKIRIMS(移行元)'!$B:$B,"", 0)</f>
        <v/>
      </c>
      <c r="T9" s="37" t="str" cm="1">
        <f t="array" ref="T9:T47">_xlfn.XLOOKUP($B$9:$B$47, 'VKIRIMS(移行元)'!$X:$X,'VKIRIMS(移行元)'!$C:$C,"", 0)</f>
        <v/>
      </c>
      <c r="U9" s="62" t="str" cm="1">
        <f t="array" ref="U9:U47">_xlfn.XLOOKUP($B$9:$B$47, 'VKIRIMS(移行元)'!$X:$X,'VKIRIMS(移行元)'!$D:$D,"", 0)</f>
        <v/>
      </c>
      <c r="V9" s="63" t="str" cm="1">
        <f t="array" ref="V9:V47">_xlfn.XLOOKUP($B$9:$B$47, 'VKIRIMS(移行元)'!$X:$X,'VKIRIMS(移行元)'!$E:$E,"", 0)</f>
        <v/>
      </c>
      <c r="W9" s="63" t="str" cm="1">
        <f t="array" ref="W9:W47">_xlfn.XLOOKUP($B$9:$B$47, 'VKIRIMS(移行元)'!$X:$X,'VKIRIMS(移行元)'!$F:$F,"", 0)</f>
        <v/>
      </c>
      <c r="X9" s="107"/>
      <c r="Y9" s="107">
        <v>1</v>
      </c>
      <c r="Z9" s="107"/>
      <c r="AA9" s="107"/>
      <c r="AB9" s="107" t="s">
        <v>150</v>
      </c>
      <c r="AC9" s="39">
        <f t="shared" ref="AC9:AC47" si="0">COUNTIF($C$9:$C$244, C9)</f>
        <v>1</v>
      </c>
      <c r="AD9" s="39"/>
      <c r="AE9" s="39"/>
      <c r="AF9" s="39"/>
      <c r="AG9" s="39"/>
      <c r="AH9" s="39"/>
      <c r="AI9" s="39"/>
      <c r="AJ9" s="39"/>
      <c r="AK9" s="39"/>
      <c r="AL9" s="39"/>
      <c r="AM9" s="39"/>
      <c r="AN9" s="39"/>
    </row>
    <row r="10" spans="1:40" s="72" customFormat="1" ht="12.75" customHeight="1">
      <c r="A10" s="61">
        <f>ROW()-8</f>
        <v>2</v>
      </c>
      <c r="B10" s="37" t="s">
        <v>184</v>
      </c>
      <c r="C10" s="37" t="s">
        <v>185</v>
      </c>
      <c r="D10" s="108" t="s">
        <v>151</v>
      </c>
      <c r="E10" s="109">
        <v>4</v>
      </c>
      <c r="F10" s="109"/>
      <c r="G10" s="110">
        <f>IF(E10&lt;&gt;"",Y9, "")</f>
        <v>1</v>
      </c>
      <c r="H10" s="110">
        <v>1</v>
      </c>
      <c r="I10" s="110"/>
      <c r="J10" s="110"/>
      <c r="K10" s="111" t="str">
        <f>IF(J10&lt;&gt;"NULL", IF(D10&lt;&gt;"",IF(D10="Decimal", 0,  "' '"), ""), "")</f>
        <v>' '</v>
      </c>
      <c r="L10" s="112" t="s">
        <v>40</v>
      </c>
      <c r="M10" s="113"/>
      <c r="N10" s="114"/>
      <c r="O10" s="114" t="s">
        <v>123</v>
      </c>
      <c r="P10" s="114">
        <v>4</v>
      </c>
      <c r="Q10" s="114"/>
      <c r="R10" s="95" t="s">
        <v>8</v>
      </c>
      <c r="S10" s="96" t="str">
        <v>SHITMTNC</v>
      </c>
      <c r="T10" s="37" t="str">
        <v>紹介元事業所コード</v>
      </c>
      <c r="U10" s="115" t="str">
        <v>PIC</v>
      </c>
      <c r="V10" s="63">
        <v>4</v>
      </c>
      <c r="W10" s="63">
        <v>0</v>
      </c>
      <c r="X10" s="107">
        <f>IF(E10="","",COUNTA(D$9:$D10)-COUNTIFS(D$9:$D10,"",D$9:$D10,"=*"))</f>
        <v>2</v>
      </c>
      <c r="Y10" s="107">
        <f>IF(E10 &lt;&gt;"", IF(D10= "Decimal",Y9+AA10,Y9+Z10), Y9)</f>
        <v>6</v>
      </c>
      <c r="Z10" s="107">
        <f>IF(E10&lt;&gt;"", E10+1, "")</f>
        <v>5</v>
      </c>
      <c r="AA10" s="107">
        <f>IF(E10&lt;&gt;"",IF(F10&lt;&gt;"",E10+2,E10+1),"")</f>
        <v>5</v>
      </c>
      <c r="AB10" s="107"/>
      <c r="AC10" s="39">
        <f t="shared" si="0"/>
        <v>1</v>
      </c>
      <c r="AD10" s="39"/>
      <c r="AE10" s="39" t="str">
        <f xml:space="preserve"> ", min(" &amp; B10 &amp; "), max(" &amp; B10 &amp; ")"</f>
        <v>, min(SHITMTNC), max(SHITMTNC)</v>
      </c>
      <c r="AF10" s="39"/>
      <c r="AG10" s="39"/>
      <c r="AH10" s="39"/>
      <c r="AI10" s="39"/>
      <c r="AJ10" s="39"/>
      <c r="AK10" s="39"/>
      <c r="AL10" s="39"/>
      <c r="AM10" s="39"/>
      <c r="AN10" s="39"/>
    </row>
    <row r="11" spans="1:40" s="72" customFormat="1" ht="12.75" customHeight="1">
      <c r="A11" s="61">
        <f t="shared" ref="A11:A38" si="1">ROW()-8</f>
        <v>3</v>
      </c>
      <c r="B11" s="37" t="s">
        <v>280</v>
      </c>
      <c r="C11" s="37" t="s">
        <v>289</v>
      </c>
      <c r="D11" s="108" t="s">
        <v>151</v>
      </c>
      <c r="E11" s="109">
        <v>8</v>
      </c>
      <c r="F11" s="109"/>
      <c r="G11" s="110">
        <f t="shared" ref="G11:G38" si="2">IF(E11&lt;&gt;"",Y10, "")</f>
        <v>6</v>
      </c>
      <c r="H11" s="110">
        <v>2</v>
      </c>
      <c r="I11" s="110"/>
      <c r="J11" s="110"/>
      <c r="K11" s="111" t="str">
        <f t="shared" ref="K11:K38" si="3">IF(J11&lt;&gt;"NULL", IF(D11&lt;&gt;"",IF(D11="Decimal", 0,  "' '"), ""), "")</f>
        <v>' '</v>
      </c>
      <c r="L11" s="112" t="s">
        <v>40</v>
      </c>
      <c r="M11" s="113"/>
      <c r="N11" s="114"/>
      <c r="O11" s="114" t="s">
        <v>123</v>
      </c>
      <c r="P11" s="114">
        <v>8</v>
      </c>
      <c r="Q11" s="114"/>
      <c r="R11" s="95" t="s">
        <v>8</v>
      </c>
      <c r="S11" s="96" t="str">
        <v>SHITMYMD</v>
      </c>
      <c r="T11" s="37" t="str">
        <v>年月日</v>
      </c>
      <c r="U11" s="115" t="str">
        <v>PIC</v>
      </c>
      <c r="V11" s="63">
        <v>6</v>
      </c>
      <c r="W11" s="63">
        <v>0</v>
      </c>
      <c r="X11" s="107">
        <f>IF(E11="","",COUNTA(D$9:$D11)-COUNTIFS(D$9:$D11,"",D$9:$D11,"=*"))</f>
        <v>3</v>
      </c>
      <c r="Y11" s="107">
        <f t="shared" ref="Y11:Y38" si="4">IF(E11 &lt;&gt;"", IF(D11= "Decimal",Y10+AA11,Y10+Z11), Y10)</f>
        <v>15</v>
      </c>
      <c r="Z11" s="107">
        <f t="shared" ref="Z11:Z38" si="5">IF(E11&lt;&gt;"", E11+1, "")</f>
        <v>9</v>
      </c>
      <c r="AA11" s="107">
        <f t="shared" ref="AA11:AA38" si="6">IF(E11&lt;&gt;"",IF(F11&lt;&gt;"",E11+2,E11+1),"")</f>
        <v>9</v>
      </c>
      <c r="AB11" s="107"/>
      <c r="AC11" s="39">
        <f t="shared" si="0"/>
        <v>2</v>
      </c>
      <c r="AD11" s="39"/>
      <c r="AE11" s="39" t="str">
        <f t="shared" ref="AE11:AE38" si="7" xml:space="preserve"> ", min(" &amp; B11 &amp; "), max(" &amp; B11 &amp; ")"</f>
        <v>, min(SHITMYMD), max(SHITMYMD)</v>
      </c>
      <c r="AF11" s="39"/>
      <c r="AG11" s="39"/>
      <c r="AH11" s="39"/>
      <c r="AI11" s="39"/>
      <c r="AJ11" s="39"/>
      <c r="AK11" s="39"/>
      <c r="AL11" s="39"/>
      <c r="AM11" s="39"/>
      <c r="AN11" s="39"/>
    </row>
    <row r="12" spans="1:40" s="72" customFormat="1" ht="12.75" customHeight="1">
      <c r="A12" s="61">
        <f t="shared" si="1"/>
        <v>4</v>
      </c>
      <c r="B12" s="37" t="s">
        <v>189</v>
      </c>
      <c r="C12" s="37" t="s">
        <v>290</v>
      </c>
      <c r="D12" s="108" t="s">
        <v>151</v>
      </c>
      <c r="E12" s="109">
        <v>6</v>
      </c>
      <c r="F12" s="109"/>
      <c r="G12" s="110">
        <f t="shared" si="2"/>
        <v>15</v>
      </c>
      <c r="H12" s="110">
        <v>3</v>
      </c>
      <c r="I12" s="110"/>
      <c r="J12" s="110"/>
      <c r="K12" s="111" t="str">
        <f t="shared" si="3"/>
        <v>' '</v>
      </c>
      <c r="L12" s="112" t="s">
        <v>40</v>
      </c>
      <c r="M12" s="113"/>
      <c r="N12" s="114"/>
      <c r="O12" s="114" t="s">
        <v>123</v>
      </c>
      <c r="P12" s="114">
        <v>6</v>
      </c>
      <c r="Q12" s="114"/>
      <c r="R12" s="95" t="s">
        <v>8</v>
      </c>
      <c r="S12" s="96" t="str">
        <v>SHITMSNO</v>
      </c>
      <c r="T12" s="37" t="str">
        <v>紹介№</v>
      </c>
      <c r="U12" s="115" t="str">
        <v>PIC</v>
      </c>
      <c r="V12" s="63">
        <v>6</v>
      </c>
      <c r="W12" s="63">
        <v>0</v>
      </c>
      <c r="X12" s="107">
        <f>IF(E12="","",COUNTA(D$9:$D12)-COUNTIFS(D$9:$D12,"",D$9:$D12,"=*"))</f>
        <v>4</v>
      </c>
      <c r="Y12" s="107">
        <f t="shared" si="4"/>
        <v>22</v>
      </c>
      <c r="Z12" s="107">
        <f t="shared" si="5"/>
        <v>7</v>
      </c>
      <c r="AA12" s="107">
        <f t="shared" si="6"/>
        <v>7</v>
      </c>
      <c r="AB12" s="107"/>
      <c r="AC12" s="39">
        <f t="shared" si="0"/>
        <v>2</v>
      </c>
      <c r="AD12" s="39"/>
      <c r="AE12" s="39" t="str">
        <f t="shared" si="7"/>
        <v>, min(SHITMSNO), max(SHITMSNO)</v>
      </c>
      <c r="AF12" s="39"/>
      <c r="AG12" s="39"/>
      <c r="AH12" s="39"/>
      <c r="AI12" s="39"/>
      <c r="AJ12" s="39"/>
      <c r="AK12" s="39"/>
      <c r="AL12" s="39"/>
      <c r="AM12" s="39"/>
      <c r="AN12" s="39"/>
    </row>
    <row r="13" spans="1:40" s="72" customFormat="1" ht="12.75" customHeight="1">
      <c r="A13" s="61">
        <f t="shared" si="1"/>
        <v>5</v>
      </c>
      <c r="B13" s="37" t="s">
        <v>195</v>
      </c>
      <c r="C13" s="37" t="s">
        <v>242</v>
      </c>
      <c r="D13" s="108" t="s">
        <v>151</v>
      </c>
      <c r="E13" s="109">
        <v>6</v>
      </c>
      <c r="F13" s="109"/>
      <c r="G13" s="110">
        <f t="shared" si="2"/>
        <v>22</v>
      </c>
      <c r="H13" s="110"/>
      <c r="I13" s="110"/>
      <c r="J13" s="110"/>
      <c r="K13" s="111" t="str">
        <f t="shared" si="3"/>
        <v>' '</v>
      </c>
      <c r="L13" s="112"/>
      <c r="M13" s="113"/>
      <c r="N13" s="114"/>
      <c r="O13" s="114" t="s">
        <v>123</v>
      </c>
      <c r="P13" s="114">
        <v>6</v>
      </c>
      <c r="Q13" s="114"/>
      <c r="R13" s="95" t="s">
        <v>8</v>
      </c>
      <c r="S13" s="96" t="str">
        <v>SHITMJCD</v>
      </c>
      <c r="T13" s="37" t="str">
        <v>従業員コード</v>
      </c>
      <c r="U13" s="115" t="str">
        <v>PIC</v>
      </c>
      <c r="V13" s="63">
        <v>7</v>
      </c>
      <c r="W13" s="63">
        <v>0</v>
      </c>
      <c r="X13" s="107">
        <f>IF(E13="","",COUNTA(D$9:$D13)-COUNTIFS(D$9:$D13,"",D$9:$D13,"=*"))</f>
        <v>5</v>
      </c>
      <c r="Y13" s="107">
        <f t="shared" si="4"/>
        <v>29</v>
      </c>
      <c r="Z13" s="107">
        <f t="shared" si="5"/>
        <v>7</v>
      </c>
      <c r="AA13" s="107">
        <f t="shared" si="6"/>
        <v>7</v>
      </c>
      <c r="AB13" s="107"/>
      <c r="AC13" s="39">
        <f t="shared" si="0"/>
        <v>1</v>
      </c>
      <c r="AD13" s="39"/>
      <c r="AE13" s="39" t="str">
        <f t="shared" si="7"/>
        <v>, min(SHITMJCD), max(SHITMJCD)</v>
      </c>
      <c r="AF13" s="39"/>
      <c r="AG13" s="39"/>
      <c r="AH13" s="39"/>
      <c r="AI13" s="39"/>
      <c r="AJ13" s="39"/>
      <c r="AK13" s="39"/>
      <c r="AL13" s="39"/>
      <c r="AM13" s="39"/>
      <c r="AN13" s="39"/>
    </row>
    <row r="14" spans="1:40" s="72" customFormat="1" ht="12.75" customHeight="1">
      <c r="A14" s="61">
        <f t="shared" si="1"/>
        <v>6</v>
      </c>
      <c r="B14" s="37" t="s">
        <v>196</v>
      </c>
      <c r="C14" s="37" t="s">
        <v>41</v>
      </c>
      <c r="D14" s="108" t="s">
        <v>151</v>
      </c>
      <c r="E14" s="109">
        <v>7</v>
      </c>
      <c r="F14" s="109"/>
      <c r="G14" s="110">
        <f t="shared" si="2"/>
        <v>29</v>
      </c>
      <c r="H14" s="110"/>
      <c r="I14" s="110"/>
      <c r="J14" s="110"/>
      <c r="K14" s="111" t="str">
        <f t="shared" si="3"/>
        <v>' '</v>
      </c>
      <c r="L14" s="112"/>
      <c r="M14" s="113"/>
      <c r="N14" s="114"/>
      <c r="O14" s="114" t="s">
        <v>123</v>
      </c>
      <c r="P14" s="114">
        <v>7</v>
      </c>
      <c r="Q14" s="114"/>
      <c r="R14" s="95" t="s">
        <v>8</v>
      </c>
      <c r="S14" s="96" t="str">
        <v>SHITMNCD</v>
      </c>
      <c r="T14" s="37" t="str">
        <v>荷主コード</v>
      </c>
      <c r="U14" s="62" t="str">
        <v>CHAR</v>
      </c>
      <c r="V14" s="63">
        <v>7</v>
      </c>
      <c r="W14" s="63">
        <v>0</v>
      </c>
      <c r="X14" s="107">
        <f>IF(E14="","",COUNTA(D$9:$D14)-COUNTIFS(D$9:$D14,"",D$9:$D14,"=*"))</f>
        <v>6</v>
      </c>
      <c r="Y14" s="107">
        <f t="shared" si="4"/>
        <v>37</v>
      </c>
      <c r="Z14" s="107">
        <f t="shared" si="5"/>
        <v>8</v>
      </c>
      <c r="AA14" s="107">
        <f t="shared" si="6"/>
        <v>8</v>
      </c>
      <c r="AB14" s="107"/>
      <c r="AC14" s="39">
        <f t="shared" si="0"/>
        <v>1</v>
      </c>
      <c r="AD14" s="39"/>
      <c r="AE14" s="39" t="str">
        <f t="shared" si="7"/>
        <v>, min(SHITMNCD), max(SHITMNCD)</v>
      </c>
      <c r="AF14" s="39"/>
      <c r="AG14" s="39"/>
      <c r="AH14" s="39"/>
      <c r="AI14" s="39"/>
      <c r="AJ14" s="39"/>
      <c r="AK14" s="39"/>
      <c r="AL14" s="39"/>
      <c r="AM14" s="39"/>
      <c r="AN14" s="39"/>
    </row>
    <row r="15" spans="1:40" s="72" customFormat="1" ht="12.75" customHeight="1">
      <c r="A15" s="61">
        <f t="shared" si="1"/>
        <v>7</v>
      </c>
      <c r="B15" s="37" t="s">
        <v>197</v>
      </c>
      <c r="C15" s="37" t="s">
        <v>198</v>
      </c>
      <c r="D15" s="108" t="s">
        <v>151</v>
      </c>
      <c r="E15" s="109">
        <v>22</v>
      </c>
      <c r="F15" s="109"/>
      <c r="G15" s="110">
        <f t="shared" si="2"/>
        <v>37</v>
      </c>
      <c r="H15" s="110"/>
      <c r="I15" s="110"/>
      <c r="J15" s="110"/>
      <c r="K15" s="111" t="str">
        <f t="shared" si="3"/>
        <v>' '</v>
      </c>
      <c r="L15" s="112"/>
      <c r="M15" s="113"/>
      <c r="N15" s="114"/>
      <c r="O15" s="114" t="s">
        <v>123</v>
      </c>
      <c r="P15" s="114">
        <v>22</v>
      </c>
      <c r="Q15" s="114"/>
      <c r="R15" s="95" t="s">
        <v>8</v>
      </c>
      <c r="S15" s="96" t="str">
        <v>SHITMNNM</v>
      </c>
      <c r="T15" s="37" t="str">
        <v>荷主名</v>
      </c>
      <c r="U15" s="62" t="str">
        <v>CHAR</v>
      </c>
      <c r="V15" s="63">
        <v>22</v>
      </c>
      <c r="W15" s="63">
        <v>0</v>
      </c>
      <c r="X15" s="107">
        <f>IF(E15="","",COUNTA(D$9:$D15)-COUNTIFS(D$9:$D15,"",D$9:$D15,"=*"))</f>
        <v>7</v>
      </c>
      <c r="Y15" s="107">
        <f t="shared" si="4"/>
        <v>60</v>
      </c>
      <c r="Z15" s="107">
        <f t="shared" si="5"/>
        <v>23</v>
      </c>
      <c r="AA15" s="107">
        <f t="shared" si="6"/>
        <v>23</v>
      </c>
      <c r="AB15" s="107"/>
      <c r="AC15" s="39">
        <f t="shared" si="0"/>
        <v>1</v>
      </c>
      <c r="AD15" s="39"/>
      <c r="AE15" s="39" t="str">
        <f t="shared" si="7"/>
        <v>, min(SHITMNNM), max(SHITMNNM)</v>
      </c>
      <c r="AF15" s="39"/>
      <c r="AG15" s="39"/>
      <c r="AH15" s="39"/>
      <c r="AI15" s="39"/>
      <c r="AJ15" s="39"/>
      <c r="AK15" s="39"/>
      <c r="AL15" s="39"/>
      <c r="AM15" s="39"/>
      <c r="AN15" s="39"/>
    </row>
    <row r="16" spans="1:40" s="72" customFormat="1" ht="12.75" customHeight="1">
      <c r="A16" s="61">
        <f t="shared" si="1"/>
        <v>8</v>
      </c>
      <c r="B16" s="37" t="s">
        <v>199</v>
      </c>
      <c r="C16" s="37" t="s">
        <v>200</v>
      </c>
      <c r="D16" s="108" t="s">
        <v>151</v>
      </c>
      <c r="E16" s="109">
        <v>4</v>
      </c>
      <c r="F16" s="109"/>
      <c r="G16" s="110">
        <f t="shared" si="2"/>
        <v>60</v>
      </c>
      <c r="H16" s="110"/>
      <c r="I16" s="110"/>
      <c r="J16" s="110"/>
      <c r="K16" s="111" t="str">
        <f t="shared" si="3"/>
        <v>' '</v>
      </c>
      <c r="L16" s="112"/>
      <c r="M16" s="113"/>
      <c r="N16" s="114"/>
      <c r="O16" s="114" t="s">
        <v>123</v>
      </c>
      <c r="P16" s="114">
        <v>4</v>
      </c>
      <c r="Q16" s="114"/>
      <c r="R16" s="95" t="s">
        <v>8</v>
      </c>
      <c r="S16" s="96" t="str">
        <v>SHITMGCD</v>
      </c>
      <c r="T16" s="37" t="str">
        <v>業種コード</v>
      </c>
      <c r="U16" s="62" t="str">
        <v>CHAR</v>
      </c>
      <c r="V16" s="63">
        <v>4</v>
      </c>
      <c r="W16" s="63">
        <v>0</v>
      </c>
      <c r="X16" s="107">
        <f>IF(E16="","",COUNTA(D$9:$D16)-COUNTIFS(D$9:$D16,"",D$9:$D16,"=*"))</f>
        <v>8</v>
      </c>
      <c r="Y16" s="107">
        <f t="shared" si="4"/>
        <v>65</v>
      </c>
      <c r="Z16" s="107">
        <f t="shared" si="5"/>
        <v>5</v>
      </c>
      <c r="AA16" s="107">
        <f t="shared" si="6"/>
        <v>5</v>
      </c>
      <c r="AB16" s="107"/>
      <c r="AC16" s="39">
        <f t="shared" si="0"/>
        <v>1</v>
      </c>
      <c r="AD16" s="39"/>
      <c r="AE16" s="39" t="str">
        <f t="shared" si="7"/>
        <v>, min(SHITMGCD), max(SHITMGCD)</v>
      </c>
      <c r="AF16" s="39"/>
      <c r="AG16" s="39"/>
      <c r="AH16" s="39"/>
      <c r="AI16" s="39"/>
      <c r="AJ16" s="39"/>
      <c r="AK16" s="39"/>
      <c r="AL16" s="39"/>
      <c r="AM16" s="39"/>
      <c r="AN16" s="39"/>
    </row>
    <row r="17" spans="1:40" s="72" customFormat="1" ht="12.75" customHeight="1">
      <c r="A17" s="61">
        <f t="shared" si="1"/>
        <v>9</v>
      </c>
      <c r="B17" s="37" t="s">
        <v>203</v>
      </c>
      <c r="C17" s="37" t="s">
        <v>204</v>
      </c>
      <c r="D17" s="108" t="s">
        <v>151</v>
      </c>
      <c r="E17" s="109">
        <v>4</v>
      </c>
      <c r="F17" s="109"/>
      <c r="G17" s="110">
        <f t="shared" si="2"/>
        <v>65</v>
      </c>
      <c r="H17" s="110"/>
      <c r="I17" s="110"/>
      <c r="J17" s="110"/>
      <c r="K17" s="111" t="str">
        <f t="shared" si="3"/>
        <v>' '</v>
      </c>
      <c r="L17" s="112" t="s">
        <v>243</v>
      </c>
      <c r="M17" s="113"/>
      <c r="N17" s="114"/>
      <c r="O17" s="114" t="s">
        <v>123</v>
      </c>
      <c r="P17" s="114">
        <v>4</v>
      </c>
      <c r="Q17" s="114"/>
      <c r="R17" s="95" t="s">
        <v>8</v>
      </c>
      <c r="S17" s="96" t="str">
        <v>SHITSTNC</v>
      </c>
      <c r="T17" s="37" t="str">
        <v>紹介先事業所コード</v>
      </c>
      <c r="U17" s="115" t="str">
        <v>PIC</v>
      </c>
      <c r="V17" s="63">
        <v>4</v>
      </c>
      <c r="W17" s="63">
        <v>0</v>
      </c>
      <c r="X17" s="107">
        <f>IF(E17="","",COUNTA(D$9:$D17)-COUNTIFS(D$9:$D17,"",D$9:$D17,"=*"))</f>
        <v>9</v>
      </c>
      <c r="Y17" s="107">
        <f t="shared" si="4"/>
        <v>70</v>
      </c>
      <c r="Z17" s="107">
        <f t="shared" si="5"/>
        <v>5</v>
      </c>
      <c r="AA17" s="107">
        <f t="shared" si="6"/>
        <v>5</v>
      </c>
      <c r="AB17" s="107"/>
      <c r="AC17" s="39">
        <f t="shared" si="0"/>
        <v>1</v>
      </c>
      <c r="AD17" s="39"/>
      <c r="AE17" s="39" t="str">
        <f t="shared" si="7"/>
        <v>, min(SHITSTNC), max(SHITSTNC)</v>
      </c>
      <c r="AF17" s="39"/>
      <c r="AG17" s="39"/>
      <c r="AH17" s="39"/>
      <c r="AI17" s="39"/>
      <c r="AJ17" s="39"/>
      <c r="AK17" s="39"/>
      <c r="AL17" s="39"/>
      <c r="AM17" s="39"/>
      <c r="AN17" s="39"/>
    </row>
    <row r="18" spans="1:40" s="72" customFormat="1" ht="12.75" customHeight="1">
      <c r="A18" s="61">
        <f t="shared" si="1"/>
        <v>10</v>
      </c>
      <c r="B18" s="37" t="s">
        <v>205</v>
      </c>
      <c r="C18" s="37" t="s">
        <v>289</v>
      </c>
      <c r="D18" s="108" t="s">
        <v>151</v>
      </c>
      <c r="E18" s="109">
        <v>8</v>
      </c>
      <c r="F18" s="109"/>
      <c r="G18" s="110">
        <f t="shared" si="2"/>
        <v>70</v>
      </c>
      <c r="H18" s="110"/>
      <c r="I18" s="110"/>
      <c r="J18" s="110"/>
      <c r="K18" s="111" t="str">
        <f t="shared" si="3"/>
        <v>' '</v>
      </c>
      <c r="L18" s="112" t="s">
        <v>243</v>
      </c>
      <c r="M18" s="113"/>
      <c r="N18" s="114"/>
      <c r="O18" s="114" t="s">
        <v>123</v>
      </c>
      <c r="P18" s="114">
        <v>8</v>
      </c>
      <c r="Q18" s="114"/>
      <c r="R18" s="95" t="s">
        <v>8</v>
      </c>
      <c r="S18" s="96" t="str">
        <v>SHITSYMD</v>
      </c>
      <c r="T18" s="37" t="str">
        <v>年月日</v>
      </c>
      <c r="U18" s="115" t="str">
        <v>PIC</v>
      </c>
      <c r="V18" s="63">
        <v>6</v>
      </c>
      <c r="W18" s="63">
        <v>0</v>
      </c>
      <c r="X18" s="107">
        <f>IF(E18="","",COUNTA(D$9:$D18)-COUNTIFS(D$9:$D18,"",D$9:$D18,"=*"))</f>
        <v>10</v>
      </c>
      <c r="Y18" s="107">
        <f t="shared" si="4"/>
        <v>79</v>
      </c>
      <c r="Z18" s="107">
        <f t="shared" si="5"/>
        <v>9</v>
      </c>
      <c r="AA18" s="107">
        <f t="shared" si="6"/>
        <v>9</v>
      </c>
      <c r="AB18" s="107"/>
      <c r="AC18" s="39">
        <f t="shared" si="0"/>
        <v>2</v>
      </c>
      <c r="AD18" s="39"/>
      <c r="AE18" s="39" t="str">
        <f t="shared" si="7"/>
        <v>, min(SHITSYMD), max(SHITSYMD)</v>
      </c>
      <c r="AF18" s="39"/>
      <c r="AG18" s="39"/>
      <c r="AH18" s="39"/>
      <c r="AI18" s="39"/>
      <c r="AJ18" s="39"/>
      <c r="AK18" s="39"/>
      <c r="AL18" s="39"/>
      <c r="AM18" s="39"/>
      <c r="AN18" s="39"/>
    </row>
    <row r="19" spans="1:40" s="72" customFormat="1" ht="12.75" customHeight="1">
      <c r="A19" s="61">
        <f t="shared" si="1"/>
        <v>11</v>
      </c>
      <c r="B19" s="37" t="s">
        <v>206</v>
      </c>
      <c r="C19" s="37" t="s">
        <v>290</v>
      </c>
      <c r="D19" s="108" t="s">
        <v>151</v>
      </c>
      <c r="E19" s="109">
        <v>6</v>
      </c>
      <c r="F19" s="109"/>
      <c r="G19" s="110">
        <f t="shared" si="2"/>
        <v>79</v>
      </c>
      <c r="H19" s="110"/>
      <c r="I19" s="110"/>
      <c r="J19" s="110"/>
      <c r="K19" s="111" t="str">
        <f t="shared" si="3"/>
        <v>' '</v>
      </c>
      <c r="L19" s="112" t="s">
        <v>243</v>
      </c>
      <c r="M19" s="113"/>
      <c r="N19" s="114"/>
      <c r="O19" s="114" t="s">
        <v>123</v>
      </c>
      <c r="P19" s="114">
        <v>6</v>
      </c>
      <c r="Q19" s="114"/>
      <c r="R19" s="95" t="s">
        <v>8</v>
      </c>
      <c r="S19" s="96" t="str">
        <v>SHITSSNO</v>
      </c>
      <c r="T19" s="37" t="str">
        <v>紹介№</v>
      </c>
      <c r="U19" s="115" t="str">
        <v>PIC</v>
      </c>
      <c r="V19" s="63">
        <v>6</v>
      </c>
      <c r="W19" s="63">
        <v>0</v>
      </c>
      <c r="X19" s="107">
        <f>IF(E19="","",COUNTA(D$9:$D19)-COUNTIFS(D$9:$D19,"",D$9:$D19,"=*"))</f>
        <v>11</v>
      </c>
      <c r="Y19" s="107">
        <f t="shared" si="4"/>
        <v>86</v>
      </c>
      <c r="Z19" s="107">
        <f t="shared" si="5"/>
        <v>7</v>
      </c>
      <c r="AA19" s="107">
        <f t="shared" si="6"/>
        <v>7</v>
      </c>
      <c r="AB19" s="107"/>
      <c r="AC19" s="39">
        <f t="shared" si="0"/>
        <v>2</v>
      </c>
      <c r="AD19" s="39"/>
      <c r="AE19" s="39" t="str">
        <f t="shared" si="7"/>
        <v>, min(SHITSSNO), max(SHITSSNO)</v>
      </c>
      <c r="AF19" s="39"/>
      <c r="AG19" s="39"/>
      <c r="AH19" s="39"/>
      <c r="AI19" s="39"/>
      <c r="AJ19" s="39"/>
      <c r="AK19" s="39"/>
      <c r="AL19" s="39"/>
      <c r="AM19" s="39"/>
      <c r="AN19" s="39"/>
    </row>
    <row r="20" spans="1:40" s="72" customFormat="1" ht="12.75" customHeight="1">
      <c r="A20" s="61">
        <f t="shared" si="1"/>
        <v>12</v>
      </c>
      <c r="B20" s="37" t="s">
        <v>210</v>
      </c>
      <c r="C20" s="37" t="s">
        <v>244</v>
      </c>
      <c r="D20" s="108" t="s">
        <v>151</v>
      </c>
      <c r="E20" s="109">
        <v>42</v>
      </c>
      <c r="F20" s="109"/>
      <c r="G20" s="110">
        <f t="shared" si="2"/>
        <v>86</v>
      </c>
      <c r="H20" s="110"/>
      <c r="I20" s="110"/>
      <c r="J20" s="110"/>
      <c r="K20" s="111" t="str">
        <f t="shared" si="3"/>
        <v>' '</v>
      </c>
      <c r="L20" s="112"/>
      <c r="M20" s="113"/>
      <c r="N20" s="114"/>
      <c r="O20" s="114" t="s">
        <v>123</v>
      </c>
      <c r="P20" s="114">
        <v>42</v>
      </c>
      <c r="Q20" s="114"/>
      <c r="R20" s="95" t="s">
        <v>8</v>
      </c>
      <c r="S20" s="96" t="str">
        <v>SHITSNNG</v>
      </c>
      <c r="T20" s="37" t="str">
        <v>荷主名（漢字）</v>
      </c>
      <c r="U20" s="62" t="str">
        <v>CHAR</v>
      </c>
      <c r="V20" s="63">
        <v>42</v>
      </c>
      <c r="W20" s="63">
        <v>0</v>
      </c>
      <c r="X20" s="107">
        <f>IF(E20="","",COUNTA(D$9:$D20)-COUNTIFS(D$9:$D20,"",D$9:$D20,"=*"))</f>
        <v>12</v>
      </c>
      <c r="Y20" s="107">
        <f t="shared" si="4"/>
        <v>129</v>
      </c>
      <c r="Z20" s="107">
        <f t="shared" si="5"/>
        <v>43</v>
      </c>
      <c r="AA20" s="107">
        <f t="shared" si="6"/>
        <v>43</v>
      </c>
      <c r="AB20" s="107"/>
      <c r="AC20" s="39">
        <f t="shared" si="0"/>
        <v>1</v>
      </c>
      <c r="AD20" s="39"/>
      <c r="AE20" s="39" t="str">
        <f t="shared" si="7"/>
        <v>, min(SHITSNNG), max(SHITSNNG)</v>
      </c>
      <c r="AF20" s="39"/>
      <c r="AG20" s="39"/>
      <c r="AH20" s="39"/>
      <c r="AI20" s="39"/>
      <c r="AJ20" s="39"/>
      <c r="AK20" s="39"/>
      <c r="AL20" s="39"/>
      <c r="AM20" s="39"/>
      <c r="AN20" s="39"/>
    </row>
    <row r="21" spans="1:40" s="72" customFormat="1" ht="12.75" customHeight="1">
      <c r="A21" s="61">
        <f t="shared" si="1"/>
        <v>13</v>
      </c>
      <c r="B21" s="37" t="s">
        <v>212</v>
      </c>
      <c r="C21" s="37" t="s">
        <v>245</v>
      </c>
      <c r="D21" s="108" t="s">
        <v>151</v>
      </c>
      <c r="E21" s="109">
        <v>40</v>
      </c>
      <c r="F21" s="109"/>
      <c r="G21" s="110">
        <f t="shared" si="2"/>
        <v>129</v>
      </c>
      <c r="H21" s="110"/>
      <c r="I21" s="110"/>
      <c r="J21" s="110"/>
      <c r="K21" s="111" t="str">
        <f t="shared" si="3"/>
        <v>' '</v>
      </c>
      <c r="L21" s="112"/>
      <c r="M21" s="113"/>
      <c r="N21" s="114"/>
      <c r="O21" s="114" t="s">
        <v>123</v>
      </c>
      <c r="P21" s="114">
        <v>40</v>
      </c>
      <c r="Q21" s="114"/>
      <c r="R21" s="95" t="s">
        <v>8</v>
      </c>
      <c r="S21" s="96" t="str">
        <v>SHITSNNC</v>
      </c>
      <c r="T21" s="37" t="str">
        <v>荷主名（カナ）</v>
      </c>
      <c r="U21" s="62" t="str">
        <v>CHAR</v>
      </c>
      <c r="V21" s="63">
        <v>40</v>
      </c>
      <c r="W21" s="63">
        <v>0</v>
      </c>
      <c r="X21" s="107">
        <f>IF(E21="","",COUNTA(D$9:$D21)-COUNTIFS(D$9:$D21,"",D$9:$D21,"=*"))</f>
        <v>13</v>
      </c>
      <c r="Y21" s="107">
        <f t="shared" si="4"/>
        <v>170</v>
      </c>
      <c r="Z21" s="107">
        <f t="shared" si="5"/>
        <v>41</v>
      </c>
      <c r="AA21" s="107">
        <f t="shared" si="6"/>
        <v>41</v>
      </c>
      <c r="AB21" s="107"/>
      <c r="AC21" s="39">
        <f t="shared" si="0"/>
        <v>1</v>
      </c>
      <c r="AD21" s="39"/>
      <c r="AE21" s="39" t="str">
        <f t="shared" si="7"/>
        <v>, min(SHITSNNC), max(SHITSNNC)</v>
      </c>
      <c r="AF21" s="39"/>
      <c r="AG21" s="39"/>
      <c r="AH21" s="39"/>
      <c r="AI21" s="39"/>
      <c r="AJ21" s="39"/>
      <c r="AK21" s="39"/>
      <c r="AL21" s="39"/>
      <c r="AM21" s="39"/>
      <c r="AN21" s="39"/>
    </row>
    <row r="22" spans="1:40" s="72" customFormat="1" ht="12.75" customHeight="1">
      <c r="A22" s="61">
        <f t="shared" si="1"/>
        <v>14</v>
      </c>
      <c r="B22" s="37" t="s">
        <v>214</v>
      </c>
      <c r="C22" s="37" t="s">
        <v>246</v>
      </c>
      <c r="D22" s="108" t="s">
        <v>151</v>
      </c>
      <c r="E22" s="109">
        <v>42</v>
      </c>
      <c r="F22" s="109"/>
      <c r="G22" s="110">
        <f t="shared" si="2"/>
        <v>170</v>
      </c>
      <c r="H22" s="110"/>
      <c r="I22" s="110"/>
      <c r="J22" s="110"/>
      <c r="K22" s="111" t="str">
        <f t="shared" si="3"/>
        <v>' '</v>
      </c>
      <c r="L22" s="112"/>
      <c r="M22" s="113"/>
      <c r="N22" s="114"/>
      <c r="O22" s="114" t="s">
        <v>123</v>
      </c>
      <c r="P22" s="114">
        <v>42</v>
      </c>
      <c r="Q22" s="114"/>
      <c r="R22" s="95" t="s">
        <v>8</v>
      </c>
      <c r="S22" s="96" t="str">
        <v>SHITSJU1</v>
      </c>
      <c r="T22" s="37" t="str">
        <v>住所１</v>
      </c>
      <c r="U22" s="62" t="str">
        <v>CHAR</v>
      </c>
      <c r="V22" s="63">
        <v>42</v>
      </c>
      <c r="W22" s="63">
        <v>0</v>
      </c>
      <c r="X22" s="107">
        <f>IF(E22="","",COUNTA(D$9:$D22)-COUNTIFS(D$9:$D22,"",D$9:$D22,"=*"))</f>
        <v>14</v>
      </c>
      <c r="Y22" s="107">
        <f t="shared" si="4"/>
        <v>213</v>
      </c>
      <c r="Z22" s="107">
        <f t="shared" si="5"/>
        <v>43</v>
      </c>
      <c r="AA22" s="107">
        <f t="shared" si="6"/>
        <v>43</v>
      </c>
      <c r="AB22" s="107"/>
      <c r="AC22" s="39">
        <f t="shared" si="0"/>
        <v>1</v>
      </c>
      <c r="AD22" s="39"/>
      <c r="AE22" s="39" t="str">
        <f t="shared" si="7"/>
        <v>, min(SHITSJU1), max(SHITSJU1)</v>
      </c>
      <c r="AF22" s="39"/>
      <c r="AG22" s="39"/>
      <c r="AH22" s="39"/>
      <c r="AI22" s="39"/>
      <c r="AJ22" s="39"/>
      <c r="AK22" s="39"/>
      <c r="AL22" s="39"/>
      <c r="AM22" s="39"/>
      <c r="AN22" s="39"/>
    </row>
    <row r="23" spans="1:40" s="72" customFormat="1" ht="12.75" customHeight="1">
      <c r="A23" s="61">
        <f t="shared" si="1"/>
        <v>15</v>
      </c>
      <c r="B23" s="37" t="s">
        <v>216</v>
      </c>
      <c r="C23" s="37" t="s">
        <v>247</v>
      </c>
      <c r="D23" s="108" t="s">
        <v>151</v>
      </c>
      <c r="E23" s="109">
        <v>42</v>
      </c>
      <c r="F23" s="109"/>
      <c r="G23" s="110">
        <f t="shared" si="2"/>
        <v>213</v>
      </c>
      <c r="H23" s="110"/>
      <c r="I23" s="110"/>
      <c r="J23" s="110"/>
      <c r="K23" s="111" t="str">
        <f t="shared" si="3"/>
        <v>' '</v>
      </c>
      <c r="L23" s="112"/>
      <c r="M23" s="113"/>
      <c r="N23" s="114"/>
      <c r="O23" s="114" t="s">
        <v>123</v>
      </c>
      <c r="P23" s="114">
        <v>42</v>
      </c>
      <c r="Q23" s="114"/>
      <c r="R23" s="95" t="s">
        <v>8</v>
      </c>
      <c r="S23" s="96" t="str">
        <v>SHITSJU2</v>
      </c>
      <c r="T23" s="37" t="str">
        <v>住所２</v>
      </c>
      <c r="U23" s="62" t="str">
        <v>CHAR</v>
      </c>
      <c r="V23" s="63">
        <v>42</v>
      </c>
      <c r="W23" s="63">
        <v>0</v>
      </c>
      <c r="X23" s="107">
        <f>IF(E23="","",COUNTA(D$9:$D23)-COUNTIFS(D$9:$D23,"",D$9:$D23,"=*"))</f>
        <v>15</v>
      </c>
      <c r="Y23" s="107">
        <f t="shared" si="4"/>
        <v>256</v>
      </c>
      <c r="Z23" s="107">
        <f t="shared" si="5"/>
        <v>43</v>
      </c>
      <c r="AA23" s="107">
        <f t="shared" si="6"/>
        <v>43</v>
      </c>
      <c r="AB23" s="107"/>
      <c r="AC23" s="39">
        <f t="shared" si="0"/>
        <v>1</v>
      </c>
      <c r="AD23" s="39"/>
      <c r="AE23" s="39" t="str">
        <f t="shared" si="7"/>
        <v>, min(SHITSJU2), max(SHITSJU2)</v>
      </c>
      <c r="AF23" s="39"/>
      <c r="AG23" s="39"/>
      <c r="AH23" s="39"/>
      <c r="AI23" s="39"/>
      <c r="AJ23" s="39"/>
      <c r="AK23" s="39"/>
      <c r="AL23" s="39"/>
      <c r="AM23" s="39"/>
      <c r="AN23" s="39"/>
    </row>
    <row r="24" spans="1:40" s="72" customFormat="1" ht="12.75" customHeight="1">
      <c r="A24" s="61">
        <f t="shared" si="1"/>
        <v>16</v>
      </c>
      <c r="B24" s="37" t="s">
        <v>248</v>
      </c>
      <c r="C24" s="37" t="s">
        <v>249</v>
      </c>
      <c r="D24" s="108" t="s">
        <v>151</v>
      </c>
      <c r="E24" s="109">
        <v>2</v>
      </c>
      <c r="F24" s="109"/>
      <c r="G24" s="110">
        <f t="shared" si="2"/>
        <v>256</v>
      </c>
      <c r="H24" s="110"/>
      <c r="I24" s="110"/>
      <c r="J24" s="110"/>
      <c r="K24" s="111" t="str">
        <f t="shared" si="3"/>
        <v>' '</v>
      </c>
      <c r="L24" s="112"/>
      <c r="M24" s="113"/>
      <c r="N24" s="114"/>
      <c r="O24" s="114" t="s">
        <v>123</v>
      </c>
      <c r="P24" s="114">
        <v>2</v>
      </c>
      <c r="Q24" s="114"/>
      <c r="R24" s="95"/>
      <c r="S24" s="96" t="str">
        <v/>
      </c>
      <c r="T24" s="37" t="str">
        <v/>
      </c>
      <c r="U24" s="62" t="str">
        <v/>
      </c>
      <c r="V24" s="63" t="str">
        <v/>
      </c>
      <c r="W24" s="63" t="str">
        <v/>
      </c>
      <c r="X24" s="107">
        <f>IF(E24="","",COUNTA(D$9:$D24)-COUNTIFS(D$9:$D24,"",D$9:$D24,"=*"))</f>
        <v>16</v>
      </c>
      <c r="Y24" s="107">
        <f t="shared" si="4"/>
        <v>259</v>
      </c>
      <c r="Z24" s="107">
        <f t="shared" si="5"/>
        <v>3</v>
      </c>
      <c r="AA24" s="107">
        <f t="shared" si="6"/>
        <v>3</v>
      </c>
      <c r="AB24" s="107"/>
      <c r="AC24" s="39">
        <f t="shared" si="0"/>
        <v>1</v>
      </c>
      <c r="AD24" s="39"/>
      <c r="AE24" s="39" t="str">
        <f t="shared" si="7"/>
        <v>, min(SHITSGC1), max(SHITSGC1)</v>
      </c>
      <c r="AF24" s="39"/>
      <c r="AG24" s="39"/>
      <c r="AH24" s="39"/>
      <c r="AI24" s="39"/>
      <c r="AJ24" s="39"/>
      <c r="AK24" s="39"/>
      <c r="AL24" s="39"/>
      <c r="AM24" s="39"/>
      <c r="AN24" s="39"/>
    </row>
    <row r="25" spans="1:40" s="72" customFormat="1" ht="12.75" customHeight="1">
      <c r="A25" s="61">
        <f t="shared" si="1"/>
        <v>17</v>
      </c>
      <c r="B25" s="37" t="s">
        <v>250</v>
      </c>
      <c r="C25" s="37" t="s">
        <v>251</v>
      </c>
      <c r="D25" s="108" t="s">
        <v>151</v>
      </c>
      <c r="E25" s="109">
        <v>2</v>
      </c>
      <c r="F25" s="109"/>
      <c r="G25" s="110">
        <f t="shared" si="2"/>
        <v>259</v>
      </c>
      <c r="H25" s="110"/>
      <c r="I25" s="110"/>
      <c r="J25" s="110"/>
      <c r="K25" s="111" t="str">
        <f t="shared" si="3"/>
        <v>' '</v>
      </c>
      <c r="L25" s="112"/>
      <c r="M25" s="113"/>
      <c r="N25" s="114"/>
      <c r="O25" s="114" t="s">
        <v>123</v>
      </c>
      <c r="P25" s="114">
        <v>2</v>
      </c>
      <c r="Q25" s="114"/>
      <c r="R25" s="95"/>
      <c r="S25" s="96" t="str">
        <v/>
      </c>
      <c r="T25" s="37" t="str">
        <v/>
      </c>
      <c r="U25" s="62" t="str">
        <v/>
      </c>
      <c r="V25" s="63" t="str">
        <v/>
      </c>
      <c r="W25" s="63" t="str">
        <v/>
      </c>
      <c r="X25" s="107">
        <f>IF(E25="","",COUNTA(D$9:$D25)-COUNTIFS(D$9:$D25,"",D$9:$D25,"=*"))</f>
        <v>17</v>
      </c>
      <c r="Y25" s="107">
        <f t="shared" si="4"/>
        <v>262</v>
      </c>
      <c r="Z25" s="107">
        <f t="shared" si="5"/>
        <v>3</v>
      </c>
      <c r="AA25" s="107">
        <f t="shared" si="6"/>
        <v>3</v>
      </c>
      <c r="AB25" s="107"/>
      <c r="AC25" s="39">
        <f t="shared" si="0"/>
        <v>1</v>
      </c>
      <c r="AD25" s="39"/>
      <c r="AE25" s="39" t="str">
        <f t="shared" si="7"/>
        <v>, min(SHITSGC2), max(SHITSGC2)</v>
      </c>
      <c r="AF25" s="39"/>
      <c r="AG25" s="39"/>
      <c r="AH25" s="39"/>
      <c r="AI25" s="39"/>
      <c r="AJ25" s="39"/>
      <c r="AK25" s="39"/>
      <c r="AL25" s="39"/>
      <c r="AM25" s="39"/>
      <c r="AN25" s="39"/>
    </row>
    <row r="26" spans="1:40" s="72" customFormat="1" ht="12.75" customHeight="1">
      <c r="A26" s="61">
        <f t="shared" si="1"/>
        <v>18</v>
      </c>
      <c r="B26" s="37" t="s">
        <v>252</v>
      </c>
      <c r="C26" s="37" t="s">
        <v>253</v>
      </c>
      <c r="D26" s="108" t="s">
        <v>151</v>
      </c>
      <c r="E26" s="109">
        <v>2</v>
      </c>
      <c r="F26" s="109"/>
      <c r="G26" s="110">
        <f t="shared" si="2"/>
        <v>262</v>
      </c>
      <c r="H26" s="110"/>
      <c r="I26" s="110"/>
      <c r="J26" s="110"/>
      <c r="K26" s="111" t="str">
        <f t="shared" si="3"/>
        <v>' '</v>
      </c>
      <c r="L26" s="112"/>
      <c r="M26" s="113"/>
      <c r="N26" s="114"/>
      <c r="O26" s="114" t="s">
        <v>123</v>
      </c>
      <c r="P26" s="114">
        <v>2</v>
      </c>
      <c r="Q26" s="114"/>
      <c r="R26" s="95"/>
      <c r="S26" s="96" t="str">
        <v/>
      </c>
      <c r="T26" s="37" t="str">
        <v/>
      </c>
      <c r="U26" s="62" t="str">
        <v/>
      </c>
      <c r="V26" s="63" t="str">
        <v/>
      </c>
      <c r="W26" s="63" t="str">
        <v/>
      </c>
      <c r="X26" s="107">
        <f>IF(E26="","",COUNTA(D$9:$D26)-COUNTIFS(D$9:$D26,"",D$9:$D26,"=*"))</f>
        <v>18</v>
      </c>
      <c r="Y26" s="107">
        <f t="shared" si="4"/>
        <v>265</v>
      </c>
      <c r="Z26" s="107">
        <f t="shared" si="5"/>
        <v>3</v>
      </c>
      <c r="AA26" s="107">
        <f t="shared" si="6"/>
        <v>3</v>
      </c>
      <c r="AB26" s="107"/>
      <c r="AC26" s="39">
        <f t="shared" si="0"/>
        <v>1</v>
      </c>
      <c r="AD26" s="39"/>
      <c r="AE26" s="39" t="str">
        <f t="shared" si="7"/>
        <v>, min(SHITSGC3), max(SHITSGC3)</v>
      </c>
      <c r="AF26" s="39"/>
      <c r="AG26" s="39"/>
      <c r="AH26" s="39"/>
      <c r="AI26" s="39"/>
      <c r="AJ26" s="39"/>
      <c r="AK26" s="39"/>
      <c r="AL26" s="39"/>
      <c r="AM26" s="39"/>
      <c r="AN26" s="39"/>
    </row>
    <row r="27" spans="1:40" s="72" customFormat="1" ht="12.75" customHeight="1">
      <c r="A27" s="61">
        <f t="shared" si="1"/>
        <v>19</v>
      </c>
      <c r="B27" s="37" t="s">
        <v>220</v>
      </c>
      <c r="C27" s="37" t="s">
        <v>254</v>
      </c>
      <c r="D27" s="108" t="s">
        <v>151</v>
      </c>
      <c r="E27" s="109">
        <v>14</v>
      </c>
      <c r="F27" s="109"/>
      <c r="G27" s="110">
        <f t="shared" si="2"/>
        <v>265</v>
      </c>
      <c r="H27" s="110"/>
      <c r="I27" s="110"/>
      <c r="J27" s="110"/>
      <c r="K27" s="111" t="str">
        <f t="shared" si="3"/>
        <v>' '</v>
      </c>
      <c r="L27" s="112"/>
      <c r="M27" s="113"/>
      <c r="N27" s="114"/>
      <c r="O27" s="114" t="s">
        <v>123</v>
      </c>
      <c r="P27" s="114">
        <v>14</v>
      </c>
      <c r="Q27" s="114"/>
      <c r="R27" s="95" t="s">
        <v>8</v>
      </c>
      <c r="S27" s="96" t="str">
        <v>SHITSGNM</v>
      </c>
      <c r="T27" s="37" t="str">
        <v>その他業者名</v>
      </c>
      <c r="U27" s="62" t="str">
        <v>CHAR</v>
      </c>
      <c r="V27" s="63">
        <v>14</v>
      </c>
      <c r="W27" s="63">
        <v>0</v>
      </c>
      <c r="X27" s="107">
        <f>IF(E27="","",COUNTA(D$9:$D27)-COUNTIFS(D$9:$D27,"",D$9:$D27,"=*"))</f>
        <v>19</v>
      </c>
      <c r="Y27" s="107">
        <f t="shared" si="4"/>
        <v>280</v>
      </c>
      <c r="Z27" s="107">
        <f t="shared" si="5"/>
        <v>15</v>
      </c>
      <c r="AA27" s="107">
        <f t="shared" si="6"/>
        <v>15</v>
      </c>
      <c r="AB27" s="107"/>
      <c r="AC27" s="39">
        <f t="shared" si="0"/>
        <v>1</v>
      </c>
      <c r="AD27" s="39"/>
      <c r="AE27" s="39" t="str">
        <f t="shared" si="7"/>
        <v>, min(SHITSGNM), max(SHITSGNM)</v>
      </c>
      <c r="AF27" s="39"/>
      <c r="AG27" s="39"/>
      <c r="AH27" s="39"/>
      <c r="AI27" s="39"/>
      <c r="AJ27" s="39"/>
      <c r="AK27" s="39"/>
      <c r="AL27" s="39"/>
      <c r="AM27" s="39"/>
      <c r="AN27" s="39"/>
    </row>
    <row r="28" spans="1:40" s="72" customFormat="1" ht="12.75" customHeight="1">
      <c r="A28" s="61">
        <f t="shared" si="1"/>
        <v>20</v>
      </c>
      <c r="B28" s="37" t="s">
        <v>224</v>
      </c>
      <c r="C28" s="37" t="s">
        <v>255</v>
      </c>
      <c r="D28" s="108" t="s">
        <v>151</v>
      </c>
      <c r="E28" s="109">
        <v>6</v>
      </c>
      <c r="F28" s="109"/>
      <c r="G28" s="110">
        <f t="shared" si="2"/>
        <v>280</v>
      </c>
      <c r="H28" s="110"/>
      <c r="I28" s="110"/>
      <c r="J28" s="110"/>
      <c r="K28" s="111" t="str">
        <f t="shared" si="3"/>
        <v>' '</v>
      </c>
      <c r="L28" s="112"/>
      <c r="M28" s="113"/>
      <c r="N28" s="114"/>
      <c r="O28" s="114" t="s">
        <v>123</v>
      </c>
      <c r="P28" s="114">
        <v>6</v>
      </c>
      <c r="Q28" s="114"/>
      <c r="R28" s="95" t="s">
        <v>8</v>
      </c>
      <c r="S28" s="96" t="str">
        <v>SHITKJCD</v>
      </c>
      <c r="T28" s="37" t="str">
        <v>従業員コード</v>
      </c>
      <c r="U28" s="115" t="str">
        <v>PIC</v>
      </c>
      <c r="V28" s="63">
        <v>7</v>
      </c>
      <c r="W28" s="63">
        <v>0</v>
      </c>
      <c r="X28" s="107">
        <f>IF(E28="","",COUNTA(D$9:$D28)-COUNTIFS(D$9:$D28,"",D$9:$D28,"=*"))</f>
        <v>20</v>
      </c>
      <c r="Y28" s="107">
        <f t="shared" si="4"/>
        <v>287</v>
      </c>
      <c r="Z28" s="107">
        <f t="shared" si="5"/>
        <v>7</v>
      </c>
      <c r="AA28" s="107">
        <f t="shared" si="6"/>
        <v>7</v>
      </c>
      <c r="AB28" s="107"/>
      <c r="AC28" s="39">
        <f t="shared" si="0"/>
        <v>1</v>
      </c>
      <c r="AD28" s="39"/>
      <c r="AE28" s="39" t="str">
        <f t="shared" si="7"/>
        <v>, min(SHITKJCD), max(SHITKJCD)</v>
      </c>
      <c r="AF28" s="39"/>
      <c r="AG28" s="39"/>
      <c r="AH28" s="39"/>
      <c r="AI28" s="39"/>
      <c r="AJ28" s="39"/>
      <c r="AK28" s="39"/>
      <c r="AL28" s="39"/>
      <c r="AM28" s="39"/>
      <c r="AN28" s="39"/>
    </row>
    <row r="29" spans="1:40" s="72" customFormat="1" ht="12.75" customHeight="1">
      <c r="A29" s="61">
        <f t="shared" si="1"/>
        <v>21</v>
      </c>
      <c r="B29" s="37" t="s">
        <v>256</v>
      </c>
      <c r="C29" s="37" t="s">
        <v>257</v>
      </c>
      <c r="D29" s="108" t="s">
        <v>151</v>
      </c>
      <c r="E29" s="109">
        <v>2</v>
      </c>
      <c r="F29" s="109"/>
      <c r="G29" s="110">
        <f t="shared" si="2"/>
        <v>287</v>
      </c>
      <c r="H29" s="110"/>
      <c r="I29" s="110"/>
      <c r="J29" s="110"/>
      <c r="K29" s="111" t="str">
        <f t="shared" si="3"/>
        <v>' '</v>
      </c>
      <c r="L29" s="112"/>
      <c r="M29" s="113"/>
      <c r="N29" s="114"/>
      <c r="O29" s="114" t="s">
        <v>123</v>
      </c>
      <c r="P29" s="114">
        <v>2</v>
      </c>
      <c r="Q29" s="114"/>
      <c r="R29" s="95" t="s">
        <v>8</v>
      </c>
      <c r="S29" s="96" t="str">
        <v>SHITKEKB[1]</v>
      </c>
      <c r="T29" s="37" t="str">
        <v>経過区分</v>
      </c>
      <c r="U29" s="62" t="str">
        <v>PIC</v>
      </c>
      <c r="V29" s="63">
        <v>2</v>
      </c>
      <c r="W29" s="63">
        <v>0</v>
      </c>
      <c r="X29" s="107">
        <f>IF(E29="","",COUNTA(D$9:$D29)-COUNTIFS(D$9:$D29,"",D$9:$D29,"=*"))</f>
        <v>21</v>
      </c>
      <c r="Y29" s="107">
        <f t="shared" si="4"/>
        <v>290</v>
      </c>
      <c r="Z29" s="107">
        <f t="shared" si="5"/>
        <v>3</v>
      </c>
      <c r="AA29" s="107">
        <f t="shared" si="6"/>
        <v>3</v>
      </c>
      <c r="AB29" s="107"/>
      <c r="AC29" s="39">
        <f t="shared" si="0"/>
        <v>1</v>
      </c>
      <c r="AD29" s="39"/>
      <c r="AE29" s="39" t="str">
        <f t="shared" si="7"/>
        <v>, min(SHITKEK1), max(SHITKEK1)</v>
      </c>
      <c r="AF29" s="39"/>
      <c r="AG29" s="39"/>
      <c r="AH29" s="39"/>
      <c r="AI29" s="39"/>
      <c r="AJ29" s="39"/>
      <c r="AK29" s="39"/>
      <c r="AL29" s="39"/>
      <c r="AM29" s="39"/>
      <c r="AN29" s="39"/>
    </row>
    <row r="30" spans="1:40" s="72" customFormat="1" ht="12.75" customHeight="1">
      <c r="A30" s="61">
        <f t="shared" si="1"/>
        <v>22</v>
      </c>
      <c r="B30" s="37" t="s">
        <v>258</v>
      </c>
      <c r="C30" s="37" t="s">
        <v>259</v>
      </c>
      <c r="D30" s="108" t="s">
        <v>151</v>
      </c>
      <c r="E30" s="109">
        <v>8</v>
      </c>
      <c r="F30" s="109"/>
      <c r="G30" s="110">
        <f t="shared" si="2"/>
        <v>290</v>
      </c>
      <c r="H30" s="110"/>
      <c r="I30" s="110"/>
      <c r="J30" s="110"/>
      <c r="K30" s="111" t="str">
        <f t="shared" si="3"/>
        <v>' '</v>
      </c>
      <c r="L30" s="112"/>
      <c r="M30" s="113"/>
      <c r="N30" s="114"/>
      <c r="O30" s="114" t="s">
        <v>123</v>
      </c>
      <c r="P30" s="114">
        <v>8</v>
      </c>
      <c r="Q30" s="114"/>
      <c r="R30" s="95" t="s">
        <v>8</v>
      </c>
      <c r="S30" s="96" t="str">
        <v>SHITKYMD[1]</v>
      </c>
      <c r="T30" s="37" t="str">
        <v>訪問年月日</v>
      </c>
      <c r="U30" s="62" t="str">
        <v>PIC</v>
      </c>
      <c r="V30" s="63">
        <v>6</v>
      </c>
      <c r="W30" s="63">
        <v>0</v>
      </c>
      <c r="X30" s="107">
        <f>IF(E30="","",COUNTA(D$9:$D30)-COUNTIFS(D$9:$D30,"",D$9:$D30,"=*"))</f>
        <v>22</v>
      </c>
      <c r="Y30" s="107">
        <f t="shared" si="4"/>
        <v>299</v>
      </c>
      <c r="Z30" s="107">
        <f t="shared" si="5"/>
        <v>9</v>
      </c>
      <c r="AA30" s="107">
        <f t="shared" si="6"/>
        <v>9</v>
      </c>
      <c r="AB30" s="107"/>
      <c r="AC30" s="39">
        <f t="shared" si="0"/>
        <v>1</v>
      </c>
      <c r="AD30" s="39"/>
      <c r="AE30" s="39" t="str">
        <f t="shared" si="7"/>
        <v>, min(SHITKYM1), max(SHITKYM1)</v>
      </c>
      <c r="AF30" s="39"/>
      <c r="AG30" s="39"/>
      <c r="AH30" s="39"/>
      <c r="AI30" s="39"/>
      <c r="AJ30" s="39"/>
      <c r="AK30" s="39"/>
      <c r="AL30" s="39"/>
      <c r="AM30" s="39"/>
      <c r="AN30" s="39"/>
    </row>
    <row r="31" spans="1:40" s="72" customFormat="1" ht="12.75" customHeight="1">
      <c r="A31" s="61">
        <f t="shared" si="1"/>
        <v>23</v>
      </c>
      <c r="B31" s="37" t="s">
        <v>260</v>
      </c>
      <c r="C31" s="37" t="s">
        <v>261</v>
      </c>
      <c r="D31" s="108" t="s">
        <v>151</v>
      </c>
      <c r="E31" s="109">
        <v>2</v>
      </c>
      <c r="F31" s="109"/>
      <c r="G31" s="110">
        <f t="shared" si="2"/>
        <v>299</v>
      </c>
      <c r="H31" s="110"/>
      <c r="I31" s="110"/>
      <c r="J31" s="110"/>
      <c r="K31" s="111" t="str">
        <f t="shared" si="3"/>
        <v>' '</v>
      </c>
      <c r="L31" s="112"/>
      <c r="M31" s="113"/>
      <c r="N31" s="114"/>
      <c r="O31" s="114" t="s">
        <v>123</v>
      </c>
      <c r="P31" s="114">
        <v>2</v>
      </c>
      <c r="Q31" s="114"/>
      <c r="R31" s="95" t="s">
        <v>8</v>
      </c>
      <c r="S31" s="96" t="str">
        <v>SHITKEKB[2]</v>
      </c>
      <c r="T31" s="37" t="str">
        <v>経過区分</v>
      </c>
      <c r="U31" s="62" t="str">
        <v>PIC</v>
      </c>
      <c r="V31" s="63">
        <v>2</v>
      </c>
      <c r="W31" s="63">
        <v>0</v>
      </c>
      <c r="X31" s="107">
        <f>IF(E31="","",COUNTA(D$9:$D31)-COUNTIFS(D$9:$D31,"",D$9:$D31,"=*"))</f>
        <v>23</v>
      </c>
      <c r="Y31" s="107">
        <f t="shared" si="4"/>
        <v>302</v>
      </c>
      <c r="Z31" s="107">
        <f t="shared" si="5"/>
        <v>3</v>
      </c>
      <c r="AA31" s="107">
        <f t="shared" si="6"/>
        <v>3</v>
      </c>
      <c r="AB31" s="107"/>
      <c r="AC31" s="39">
        <f t="shared" si="0"/>
        <v>1</v>
      </c>
      <c r="AD31" s="39"/>
      <c r="AE31" s="39" t="str">
        <f t="shared" si="7"/>
        <v>, min(SHITKEK2), max(SHITKEK2)</v>
      </c>
      <c r="AF31" s="39"/>
      <c r="AG31" s="39"/>
      <c r="AH31" s="39"/>
      <c r="AI31" s="39"/>
      <c r="AJ31" s="39"/>
      <c r="AK31" s="39"/>
      <c r="AL31" s="39"/>
      <c r="AM31" s="39"/>
      <c r="AN31" s="39"/>
    </row>
    <row r="32" spans="1:40" s="72" customFormat="1" ht="12.75" customHeight="1">
      <c r="A32" s="61">
        <f t="shared" si="1"/>
        <v>24</v>
      </c>
      <c r="B32" s="37" t="s">
        <v>262</v>
      </c>
      <c r="C32" s="37" t="s">
        <v>263</v>
      </c>
      <c r="D32" s="108" t="s">
        <v>151</v>
      </c>
      <c r="E32" s="109">
        <v>8</v>
      </c>
      <c r="F32" s="109"/>
      <c r="G32" s="110">
        <f t="shared" si="2"/>
        <v>302</v>
      </c>
      <c r="H32" s="110"/>
      <c r="I32" s="110"/>
      <c r="J32" s="110"/>
      <c r="K32" s="111" t="str">
        <f t="shared" si="3"/>
        <v>' '</v>
      </c>
      <c r="L32" s="112"/>
      <c r="M32" s="113"/>
      <c r="N32" s="114"/>
      <c r="O32" s="114" t="s">
        <v>123</v>
      </c>
      <c r="P32" s="114">
        <v>8</v>
      </c>
      <c r="Q32" s="114"/>
      <c r="R32" s="95" t="s">
        <v>8</v>
      </c>
      <c r="S32" s="96" t="str">
        <v>SHITKYMD[2]</v>
      </c>
      <c r="T32" s="37" t="str">
        <v>訪問年月日</v>
      </c>
      <c r="U32" s="62" t="str">
        <v>PIC</v>
      </c>
      <c r="V32" s="63">
        <v>6</v>
      </c>
      <c r="W32" s="63">
        <v>0</v>
      </c>
      <c r="X32" s="107">
        <f>IF(E32="","",COUNTA(D$9:$D32)-COUNTIFS(D$9:$D32,"",D$9:$D32,"=*"))</f>
        <v>24</v>
      </c>
      <c r="Y32" s="107">
        <f t="shared" si="4"/>
        <v>311</v>
      </c>
      <c r="Z32" s="107">
        <f t="shared" si="5"/>
        <v>9</v>
      </c>
      <c r="AA32" s="107">
        <f t="shared" si="6"/>
        <v>9</v>
      </c>
      <c r="AB32" s="107"/>
      <c r="AC32" s="39">
        <f t="shared" si="0"/>
        <v>1</v>
      </c>
      <c r="AD32" s="39"/>
      <c r="AE32" s="39" t="str">
        <f t="shared" si="7"/>
        <v>, min(SHITKYM2), max(SHITKYM2)</v>
      </c>
      <c r="AF32" s="39"/>
      <c r="AG32" s="39"/>
      <c r="AH32" s="39"/>
      <c r="AI32" s="39"/>
      <c r="AJ32" s="39"/>
      <c r="AK32" s="39"/>
      <c r="AL32" s="39"/>
      <c r="AM32" s="39"/>
      <c r="AN32" s="39"/>
    </row>
    <row r="33" spans="1:40" s="72" customFormat="1" ht="12.75" customHeight="1">
      <c r="A33" s="61">
        <f t="shared" si="1"/>
        <v>25</v>
      </c>
      <c r="B33" s="37" t="s">
        <v>264</v>
      </c>
      <c r="C33" s="37" t="s">
        <v>265</v>
      </c>
      <c r="D33" s="108" t="s">
        <v>151</v>
      </c>
      <c r="E33" s="109">
        <v>2</v>
      </c>
      <c r="F33" s="109"/>
      <c r="G33" s="110">
        <f t="shared" si="2"/>
        <v>311</v>
      </c>
      <c r="H33" s="110"/>
      <c r="I33" s="110"/>
      <c r="J33" s="110"/>
      <c r="K33" s="111" t="str">
        <f t="shared" si="3"/>
        <v>' '</v>
      </c>
      <c r="L33" s="112"/>
      <c r="M33" s="113"/>
      <c r="N33" s="114"/>
      <c r="O33" s="114" t="s">
        <v>123</v>
      </c>
      <c r="P33" s="114">
        <v>2</v>
      </c>
      <c r="Q33" s="114"/>
      <c r="R33" s="95" t="s">
        <v>8</v>
      </c>
      <c r="S33" s="96" t="str">
        <v>SHITKEKB[3]</v>
      </c>
      <c r="T33" s="37" t="str">
        <v>経過区分</v>
      </c>
      <c r="U33" s="62" t="str">
        <v>PIC</v>
      </c>
      <c r="V33" s="63">
        <v>2</v>
      </c>
      <c r="W33" s="63">
        <v>0</v>
      </c>
      <c r="X33" s="107">
        <f>IF(E33="","",COUNTA(D$9:$D33)-COUNTIFS(D$9:$D33,"",D$9:$D33,"=*"))</f>
        <v>25</v>
      </c>
      <c r="Y33" s="107">
        <f t="shared" si="4"/>
        <v>314</v>
      </c>
      <c r="Z33" s="107">
        <f t="shared" si="5"/>
        <v>3</v>
      </c>
      <c r="AA33" s="107">
        <f t="shared" si="6"/>
        <v>3</v>
      </c>
      <c r="AB33" s="107"/>
      <c r="AC33" s="39">
        <f t="shared" si="0"/>
        <v>1</v>
      </c>
      <c r="AD33" s="39"/>
      <c r="AE33" s="39" t="str">
        <f t="shared" si="7"/>
        <v>, min(SHITKEK3), max(SHITKEK3)</v>
      </c>
      <c r="AF33" s="39"/>
      <c r="AG33" s="39"/>
      <c r="AH33" s="39"/>
      <c r="AI33" s="39"/>
      <c r="AJ33" s="39"/>
      <c r="AK33" s="39"/>
      <c r="AL33" s="39"/>
      <c r="AM33" s="39"/>
      <c r="AN33" s="39"/>
    </row>
    <row r="34" spans="1:40" s="72" customFormat="1" ht="12.75" customHeight="1">
      <c r="A34" s="61">
        <f t="shared" si="1"/>
        <v>26</v>
      </c>
      <c r="B34" s="37" t="s">
        <v>266</v>
      </c>
      <c r="C34" s="37" t="s">
        <v>267</v>
      </c>
      <c r="D34" s="108" t="s">
        <v>151</v>
      </c>
      <c r="E34" s="109">
        <v>8</v>
      </c>
      <c r="F34" s="109"/>
      <c r="G34" s="110">
        <f t="shared" si="2"/>
        <v>314</v>
      </c>
      <c r="H34" s="110"/>
      <c r="I34" s="110"/>
      <c r="J34" s="110"/>
      <c r="K34" s="111" t="str">
        <f t="shared" si="3"/>
        <v>' '</v>
      </c>
      <c r="L34" s="112"/>
      <c r="M34" s="113"/>
      <c r="N34" s="114"/>
      <c r="O34" s="114" t="s">
        <v>123</v>
      </c>
      <c r="P34" s="114">
        <v>8</v>
      </c>
      <c r="Q34" s="114"/>
      <c r="R34" s="95" t="s">
        <v>8</v>
      </c>
      <c r="S34" s="96" t="str">
        <v>SHITKYMD[3]</v>
      </c>
      <c r="T34" s="37" t="str">
        <v>訪問年月日</v>
      </c>
      <c r="U34" s="62" t="str">
        <v>PIC</v>
      </c>
      <c r="V34" s="63">
        <v>6</v>
      </c>
      <c r="W34" s="63">
        <v>0</v>
      </c>
      <c r="X34" s="107">
        <f>IF(E34="","",COUNTA(D$9:$D34)-COUNTIFS(D$9:$D34,"",D$9:$D34,"=*"))</f>
        <v>26</v>
      </c>
      <c r="Y34" s="107">
        <f t="shared" si="4"/>
        <v>323</v>
      </c>
      <c r="Z34" s="107">
        <f t="shared" si="5"/>
        <v>9</v>
      </c>
      <c r="AA34" s="107">
        <f t="shared" si="6"/>
        <v>9</v>
      </c>
      <c r="AB34" s="107"/>
      <c r="AC34" s="39">
        <f t="shared" si="0"/>
        <v>1</v>
      </c>
      <c r="AD34" s="39"/>
      <c r="AE34" s="39" t="str">
        <f t="shared" si="7"/>
        <v>, min(SHITKYM3), max(SHITKYM3)</v>
      </c>
      <c r="AF34" s="39"/>
      <c r="AG34" s="39"/>
      <c r="AH34" s="39"/>
      <c r="AI34" s="39"/>
      <c r="AJ34" s="39"/>
      <c r="AK34" s="39"/>
      <c r="AL34" s="39"/>
      <c r="AM34" s="39"/>
      <c r="AN34" s="39"/>
    </row>
    <row r="35" spans="1:40" s="72" customFormat="1" ht="12.75" customHeight="1">
      <c r="A35" s="61">
        <f t="shared" si="1"/>
        <v>27</v>
      </c>
      <c r="B35" s="37" t="s">
        <v>231</v>
      </c>
      <c r="C35" s="37" t="s">
        <v>232</v>
      </c>
      <c r="D35" s="108" t="s">
        <v>151</v>
      </c>
      <c r="E35" s="109">
        <v>8</v>
      </c>
      <c r="F35" s="109"/>
      <c r="G35" s="110">
        <f t="shared" si="2"/>
        <v>323</v>
      </c>
      <c r="H35" s="110"/>
      <c r="I35" s="110"/>
      <c r="J35" s="110"/>
      <c r="K35" s="111" t="str">
        <f t="shared" si="3"/>
        <v>' '</v>
      </c>
      <c r="L35" s="112"/>
      <c r="M35" s="113"/>
      <c r="N35" s="114"/>
      <c r="O35" s="114" t="s">
        <v>123</v>
      </c>
      <c r="P35" s="114">
        <v>8</v>
      </c>
      <c r="Q35" s="114"/>
      <c r="R35" s="95" t="s">
        <v>8</v>
      </c>
      <c r="S35" s="96" t="str">
        <v>SHITYMDM</v>
      </c>
      <c r="T35" s="37" t="str">
        <v>紹介元最終更新日</v>
      </c>
      <c r="U35" s="115" t="str">
        <v>PIC</v>
      </c>
      <c r="V35" s="63">
        <v>6</v>
      </c>
      <c r="W35" s="63">
        <v>0</v>
      </c>
      <c r="X35" s="107">
        <f>IF(E35="","",COUNTA(D$9:$D35)-COUNTIFS(D$9:$D35,"",D$9:$D35,"=*"))</f>
        <v>27</v>
      </c>
      <c r="Y35" s="107">
        <f t="shared" si="4"/>
        <v>332</v>
      </c>
      <c r="Z35" s="107">
        <f t="shared" si="5"/>
        <v>9</v>
      </c>
      <c r="AA35" s="107">
        <f t="shared" si="6"/>
        <v>9</v>
      </c>
      <c r="AB35" s="107"/>
      <c r="AC35" s="39">
        <f t="shared" si="0"/>
        <v>1</v>
      </c>
      <c r="AD35" s="39"/>
      <c r="AE35" s="39" t="str">
        <f t="shared" si="7"/>
        <v>, min(SHITYMDM), max(SHITYMDM)</v>
      </c>
      <c r="AF35" s="39"/>
      <c r="AG35" s="39"/>
      <c r="AH35" s="39"/>
      <c r="AI35" s="39"/>
      <c r="AJ35" s="39"/>
      <c r="AK35" s="39"/>
      <c r="AL35" s="39"/>
      <c r="AM35" s="39"/>
      <c r="AN35" s="39"/>
    </row>
    <row r="36" spans="1:40" s="72" customFormat="1" ht="12.75" customHeight="1">
      <c r="A36" s="61">
        <f t="shared" si="1"/>
        <v>28</v>
      </c>
      <c r="B36" s="37" t="s">
        <v>233</v>
      </c>
      <c r="C36" s="37" t="s">
        <v>234</v>
      </c>
      <c r="D36" s="108" t="s">
        <v>151</v>
      </c>
      <c r="E36" s="109">
        <v>8</v>
      </c>
      <c r="F36" s="109"/>
      <c r="G36" s="110">
        <f t="shared" si="2"/>
        <v>332</v>
      </c>
      <c r="H36" s="110"/>
      <c r="I36" s="110"/>
      <c r="J36" s="110"/>
      <c r="K36" s="111" t="str">
        <f t="shared" si="3"/>
        <v>' '</v>
      </c>
      <c r="L36" s="112"/>
      <c r="M36" s="113"/>
      <c r="N36" s="114"/>
      <c r="O36" s="114" t="s">
        <v>123</v>
      </c>
      <c r="P36" s="114">
        <v>8</v>
      </c>
      <c r="Q36" s="114"/>
      <c r="R36" s="95" t="s">
        <v>8</v>
      </c>
      <c r="S36" s="96" t="str">
        <v>SHITYMDS</v>
      </c>
      <c r="T36" s="37" t="str">
        <v>紹介先最終更新日</v>
      </c>
      <c r="U36" s="115" t="str">
        <v>PIC</v>
      </c>
      <c r="V36" s="63">
        <v>6</v>
      </c>
      <c r="W36" s="63">
        <v>0</v>
      </c>
      <c r="X36" s="107">
        <f>IF(E36="","",COUNTA(D$9:$D36)-COUNTIFS(D$9:$D36,"",D$9:$D36,"=*"))</f>
        <v>28</v>
      </c>
      <c r="Y36" s="107">
        <f t="shared" si="4"/>
        <v>341</v>
      </c>
      <c r="Z36" s="107">
        <f t="shared" si="5"/>
        <v>9</v>
      </c>
      <c r="AA36" s="107">
        <f t="shared" si="6"/>
        <v>9</v>
      </c>
      <c r="AB36" s="107"/>
      <c r="AC36" s="39">
        <f t="shared" si="0"/>
        <v>1</v>
      </c>
      <c r="AD36" s="39"/>
      <c r="AE36" s="39" t="str">
        <f t="shared" si="7"/>
        <v>, min(SHITYMDS), max(SHITYMDS)</v>
      </c>
      <c r="AF36" s="39"/>
      <c r="AG36" s="39"/>
      <c r="AH36" s="39"/>
      <c r="AI36" s="39"/>
      <c r="AJ36" s="39"/>
      <c r="AK36" s="39"/>
      <c r="AL36" s="39"/>
      <c r="AM36" s="39"/>
      <c r="AN36" s="39"/>
    </row>
    <row r="37" spans="1:40" s="72" customFormat="1" ht="12.75" customHeight="1">
      <c r="A37" s="61">
        <f t="shared" si="1"/>
        <v>29</v>
      </c>
      <c r="B37" s="37" t="s">
        <v>235</v>
      </c>
      <c r="C37" s="37" t="s">
        <v>236</v>
      </c>
      <c r="D37" s="108" t="s">
        <v>151</v>
      </c>
      <c r="E37" s="109">
        <v>1</v>
      </c>
      <c r="F37" s="109"/>
      <c r="G37" s="110">
        <f t="shared" si="2"/>
        <v>341</v>
      </c>
      <c r="H37" s="110"/>
      <c r="I37" s="110"/>
      <c r="J37" s="110"/>
      <c r="K37" s="111" t="str">
        <f t="shared" si="3"/>
        <v>' '</v>
      </c>
      <c r="L37" s="112" t="s">
        <v>237</v>
      </c>
      <c r="M37" s="113"/>
      <c r="N37" s="114"/>
      <c r="O37" s="114" t="s">
        <v>123</v>
      </c>
      <c r="P37" s="114">
        <v>1</v>
      </c>
      <c r="Q37" s="114"/>
      <c r="R37" s="95" t="s">
        <v>8</v>
      </c>
      <c r="S37" s="96" t="str">
        <v>SHITDKBN</v>
      </c>
      <c r="T37" s="37" t="str">
        <v>削除区分</v>
      </c>
      <c r="U37" s="115" t="str">
        <v>PIC</v>
      </c>
      <c r="V37" s="63">
        <v>1</v>
      </c>
      <c r="W37" s="63">
        <v>0</v>
      </c>
      <c r="X37" s="107">
        <f>IF(E37="","",COUNTA(D$9:$D37)-COUNTIFS(D$9:$D37,"",D$9:$D37,"=*"))</f>
        <v>29</v>
      </c>
      <c r="Y37" s="107">
        <f t="shared" si="4"/>
        <v>343</v>
      </c>
      <c r="Z37" s="107">
        <f t="shared" si="5"/>
        <v>2</v>
      </c>
      <c r="AA37" s="107">
        <f t="shared" si="6"/>
        <v>2</v>
      </c>
      <c r="AB37" s="107"/>
      <c r="AC37" s="39">
        <f t="shared" si="0"/>
        <v>1</v>
      </c>
      <c r="AD37" s="39"/>
      <c r="AE37" s="39" t="str">
        <f t="shared" si="7"/>
        <v>, min(SHITDKBN), max(SHITDKBN)</v>
      </c>
      <c r="AF37" s="39"/>
      <c r="AG37" s="39"/>
      <c r="AH37" s="39"/>
      <c r="AI37" s="39"/>
      <c r="AJ37" s="39"/>
      <c r="AK37" s="39"/>
      <c r="AL37" s="39"/>
      <c r="AM37" s="39"/>
      <c r="AN37" s="39"/>
    </row>
    <row r="38" spans="1:40" s="72" customFormat="1" ht="12.75" customHeight="1">
      <c r="A38" s="61">
        <f t="shared" si="1"/>
        <v>30</v>
      </c>
      <c r="B38" s="37" t="s">
        <v>238</v>
      </c>
      <c r="C38" s="37" t="s">
        <v>239</v>
      </c>
      <c r="D38" s="108" t="s">
        <v>151</v>
      </c>
      <c r="E38" s="109">
        <v>8</v>
      </c>
      <c r="F38" s="109"/>
      <c r="G38" s="110">
        <f t="shared" si="2"/>
        <v>343</v>
      </c>
      <c r="H38" s="110"/>
      <c r="I38" s="110"/>
      <c r="J38" s="110"/>
      <c r="K38" s="111" t="str">
        <f t="shared" si="3"/>
        <v>' '</v>
      </c>
      <c r="L38" s="112"/>
      <c r="M38" s="113"/>
      <c r="N38" s="114"/>
      <c r="O38" s="114" t="s">
        <v>123</v>
      </c>
      <c r="P38" s="114">
        <v>8</v>
      </c>
      <c r="Q38" s="114"/>
      <c r="R38" s="95" t="s">
        <v>8</v>
      </c>
      <c r="S38" s="96" t="str">
        <v>SHITAYMD</v>
      </c>
      <c r="T38" s="37" t="str">
        <v>作成年月日</v>
      </c>
      <c r="U38" s="115" t="str">
        <v>PIC</v>
      </c>
      <c r="V38" s="63">
        <v>6</v>
      </c>
      <c r="W38" s="63">
        <v>0</v>
      </c>
      <c r="X38" s="107">
        <f>IF(E38="","",COUNTA(D$9:$D38)-COUNTIFS(D$9:$D38,"",D$9:$D38,"=*"))</f>
        <v>30</v>
      </c>
      <c r="Y38" s="107">
        <f t="shared" si="4"/>
        <v>352</v>
      </c>
      <c r="Z38" s="107">
        <f t="shared" si="5"/>
        <v>9</v>
      </c>
      <c r="AA38" s="107">
        <f t="shared" si="6"/>
        <v>9</v>
      </c>
      <c r="AB38" s="107"/>
      <c r="AC38" s="39">
        <f t="shared" si="0"/>
        <v>1</v>
      </c>
      <c r="AD38" s="39"/>
      <c r="AE38" s="39" t="str">
        <f t="shared" si="7"/>
        <v>, min(SHITAYMD), max(SHITAYMD)</v>
      </c>
      <c r="AF38" s="39"/>
      <c r="AG38" s="39"/>
      <c r="AH38" s="39"/>
      <c r="AI38" s="39"/>
      <c r="AJ38" s="39"/>
      <c r="AK38" s="39"/>
      <c r="AL38" s="39"/>
      <c r="AM38" s="39"/>
      <c r="AN38" s="39"/>
    </row>
    <row r="39" spans="1:40" s="72" customFormat="1" ht="12.75" customHeight="1">
      <c r="A39" s="61">
        <f>ROW()-8</f>
        <v>31</v>
      </c>
      <c r="B39" s="37" t="s">
        <v>62</v>
      </c>
      <c r="C39" s="37" t="s">
        <v>152</v>
      </c>
      <c r="D39" s="108" t="s">
        <v>153</v>
      </c>
      <c r="E39" s="109">
        <v>6</v>
      </c>
      <c r="F39" s="109"/>
      <c r="G39" s="110"/>
      <c r="H39" s="110"/>
      <c r="I39" s="110"/>
      <c r="J39" s="110"/>
      <c r="K39" s="111" t="s">
        <v>154</v>
      </c>
      <c r="L39" s="112" t="s">
        <v>155</v>
      </c>
      <c r="M39" s="113"/>
      <c r="N39" s="114"/>
      <c r="O39" s="114"/>
      <c r="P39" s="114"/>
      <c r="Q39" s="114"/>
      <c r="R39" s="95"/>
      <c r="S39" s="96" t="str">
        <v/>
      </c>
      <c r="T39" s="37" t="str">
        <v/>
      </c>
      <c r="U39" s="62" t="str">
        <v/>
      </c>
      <c r="V39" s="63" t="str">
        <v/>
      </c>
      <c r="W39" s="63" t="str">
        <v/>
      </c>
      <c r="X39" s="107"/>
      <c r="Y39" s="107"/>
      <c r="Z39" s="107"/>
      <c r="AA39" s="107"/>
      <c r="AB39" s="107" t="s">
        <v>150</v>
      </c>
      <c r="AC39" s="39">
        <f t="shared" si="0"/>
        <v>1</v>
      </c>
      <c r="AD39" s="39"/>
      <c r="AE39" s="39"/>
      <c r="AF39" s="39"/>
      <c r="AG39" s="39"/>
      <c r="AH39" s="39"/>
      <c r="AI39" s="39"/>
      <c r="AJ39" s="39"/>
      <c r="AK39" s="39"/>
      <c r="AL39" s="39"/>
      <c r="AM39" s="39"/>
      <c r="AN39" s="39"/>
    </row>
    <row r="40" spans="1:40" s="72" customFormat="1" ht="12.75" customHeight="1">
      <c r="A40" s="61">
        <f>ROW()-8</f>
        <v>32</v>
      </c>
      <c r="B40" s="37" t="s">
        <v>63</v>
      </c>
      <c r="C40" s="37" t="s">
        <v>156</v>
      </c>
      <c r="D40" s="108" t="s">
        <v>157</v>
      </c>
      <c r="E40" s="109">
        <v>15</v>
      </c>
      <c r="F40" s="109"/>
      <c r="G40" s="110"/>
      <c r="H40" s="110"/>
      <c r="I40" s="110"/>
      <c r="J40" s="110"/>
      <c r="K40" s="111" t="str">
        <f>IF(D40&lt;&gt;"",IF(D40="Decimal", 0,  "' '"), "")</f>
        <v>' '</v>
      </c>
      <c r="L40" s="112" t="s">
        <v>158</v>
      </c>
      <c r="M40" s="113"/>
      <c r="N40" s="114"/>
      <c r="O40" s="114"/>
      <c r="P40" s="114"/>
      <c r="Q40" s="114"/>
      <c r="R40" s="95"/>
      <c r="S40" s="96" t="str">
        <v/>
      </c>
      <c r="T40" s="37" t="str">
        <v/>
      </c>
      <c r="U40" s="62" t="str">
        <v/>
      </c>
      <c r="V40" s="63" t="str">
        <v/>
      </c>
      <c r="W40" s="63" t="str">
        <v/>
      </c>
      <c r="X40" s="107"/>
      <c r="Y40" s="107"/>
      <c r="Z40" s="107"/>
      <c r="AA40" s="107"/>
      <c r="AB40" s="107" t="s">
        <v>150</v>
      </c>
      <c r="AC40" s="39">
        <f t="shared" si="0"/>
        <v>1</v>
      </c>
      <c r="AD40" s="39"/>
      <c r="AE40" s="39"/>
      <c r="AF40" s="39"/>
      <c r="AG40" s="39"/>
      <c r="AH40" s="39"/>
      <c r="AI40" s="39"/>
      <c r="AJ40" s="39"/>
      <c r="AK40" s="39"/>
      <c r="AL40" s="39"/>
      <c r="AM40" s="39"/>
      <c r="AN40" s="39"/>
    </row>
    <row r="41" spans="1:40" s="72" customFormat="1" ht="12.75" customHeight="1">
      <c r="A41" s="61">
        <f>ROW()-8</f>
        <v>33</v>
      </c>
      <c r="B41" s="37" t="s">
        <v>64</v>
      </c>
      <c r="C41" s="37" t="s">
        <v>159</v>
      </c>
      <c r="D41" s="108" t="s">
        <v>157</v>
      </c>
      <c r="E41" s="109">
        <v>6</v>
      </c>
      <c r="F41" s="109"/>
      <c r="G41" s="110"/>
      <c r="H41" s="110"/>
      <c r="I41" s="110"/>
      <c r="J41" s="110"/>
      <c r="K41" s="111" t="str">
        <f>IF(D41&lt;&gt;"",IF(D41="Decimal", 0,  "' '"), "")</f>
        <v>' '</v>
      </c>
      <c r="L41" s="112" t="s">
        <v>160</v>
      </c>
      <c r="M41" s="113"/>
      <c r="N41" s="114"/>
      <c r="O41" s="114"/>
      <c r="P41" s="114"/>
      <c r="Q41" s="114"/>
      <c r="R41" s="95"/>
      <c r="S41" s="96" t="str">
        <v/>
      </c>
      <c r="T41" s="37" t="str">
        <v/>
      </c>
      <c r="U41" s="62" t="str">
        <v/>
      </c>
      <c r="V41" s="63" t="str">
        <v/>
      </c>
      <c r="W41" s="63" t="str">
        <v/>
      </c>
      <c r="X41" s="107"/>
      <c r="Y41" s="107"/>
      <c r="Z41" s="107"/>
      <c r="AA41" s="107"/>
      <c r="AB41" s="107" t="s">
        <v>150</v>
      </c>
      <c r="AC41" s="39">
        <f t="shared" si="0"/>
        <v>1</v>
      </c>
      <c r="AD41" s="39"/>
      <c r="AE41" s="39"/>
      <c r="AF41" s="39"/>
      <c r="AG41" s="39"/>
      <c r="AH41" s="39"/>
      <c r="AI41" s="39"/>
      <c r="AJ41" s="39"/>
      <c r="AK41" s="39"/>
      <c r="AL41" s="39"/>
      <c r="AM41" s="39"/>
      <c r="AN41" s="39"/>
    </row>
    <row r="42" spans="1:40" s="72" customFormat="1" ht="12.75" customHeight="1">
      <c r="A42" s="61">
        <f t="shared" ref="A42:A47" si="8">ROW()-8</f>
        <v>34</v>
      </c>
      <c r="B42" s="37" t="s">
        <v>65</v>
      </c>
      <c r="C42" s="37" t="s">
        <v>161</v>
      </c>
      <c r="D42" s="108" t="s">
        <v>157</v>
      </c>
      <c r="E42" s="109">
        <v>8</v>
      </c>
      <c r="F42" s="109"/>
      <c r="G42" s="110"/>
      <c r="H42" s="110"/>
      <c r="I42" s="110"/>
      <c r="J42" s="110"/>
      <c r="K42" s="111" t="str">
        <f>IF(D42&lt;&gt;"",IF(D42="Decimal", 0,  "' '"), "")</f>
        <v>' '</v>
      </c>
      <c r="L42" s="112" t="s">
        <v>162</v>
      </c>
      <c r="M42" s="113"/>
      <c r="N42" s="114"/>
      <c r="O42" s="114"/>
      <c r="P42" s="114"/>
      <c r="Q42" s="114"/>
      <c r="R42" s="95"/>
      <c r="S42" s="96" t="str">
        <v/>
      </c>
      <c r="T42" s="37" t="str">
        <v/>
      </c>
      <c r="U42" s="62" t="str">
        <v/>
      </c>
      <c r="V42" s="63" t="str">
        <v/>
      </c>
      <c r="W42" s="63" t="str">
        <v/>
      </c>
      <c r="X42" s="107"/>
      <c r="Y42" s="107"/>
      <c r="Z42" s="107"/>
      <c r="AA42" s="107"/>
      <c r="AB42" s="107" t="s">
        <v>150</v>
      </c>
      <c r="AC42" s="39">
        <f t="shared" si="0"/>
        <v>1</v>
      </c>
      <c r="AD42" s="39"/>
      <c r="AE42" s="39"/>
      <c r="AF42" s="39"/>
      <c r="AG42" s="39"/>
      <c r="AH42" s="39"/>
      <c r="AI42" s="39"/>
      <c r="AJ42" s="39"/>
      <c r="AK42" s="39"/>
      <c r="AL42" s="39"/>
      <c r="AM42" s="39"/>
      <c r="AN42" s="39"/>
    </row>
    <row r="43" spans="1:40" s="72" customFormat="1" ht="12.75" customHeight="1">
      <c r="A43" s="61">
        <f t="shared" si="8"/>
        <v>35</v>
      </c>
      <c r="B43" s="37" t="s">
        <v>66</v>
      </c>
      <c r="C43" s="37" t="s">
        <v>163</v>
      </c>
      <c r="D43" s="108" t="s">
        <v>153</v>
      </c>
      <c r="E43" s="109">
        <v>6</v>
      </c>
      <c r="F43" s="109"/>
      <c r="G43" s="110"/>
      <c r="H43" s="110"/>
      <c r="I43" s="110"/>
      <c r="J43" s="110"/>
      <c r="K43" s="111" t="s">
        <v>154</v>
      </c>
      <c r="L43" s="112" t="s">
        <v>164</v>
      </c>
      <c r="M43" s="113"/>
      <c r="N43" s="114"/>
      <c r="O43" s="114"/>
      <c r="P43" s="114"/>
      <c r="Q43" s="114"/>
      <c r="R43" s="95"/>
      <c r="S43" s="96" t="str">
        <v/>
      </c>
      <c r="T43" s="37" t="str">
        <v/>
      </c>
      <c r="U43" s="62" t="str">
        <v/>
      </c>
      <c r="V43" s="63" t="str">
        <v/>
      </c>
      <c r="W43" s="63" t="str">
        <v/>
      </c>
      <c r="X43" s="107"/>
      <c r="Y43" s="107"/>
      <c r="Z43" s="107"/>
      <c r="AA43" s="107"/>
      <c r="AB43" s="107" t="s">
        <v>150</v>
      </c>
      <c r="AC43" s="39">
        <f t="shared" si="0"/>
        <v>1</v>
      </c>
      <c r="AD43" s="39"/>
      <c r="AE43" s="39"/>
      <c r="AF43" s="39"/>
      <c r="AG43" s="39"/>
      <c r="AH43" s="39"/>
      <c r="AI43" s="39"/>
      <c r="AJ43" s="39"/>
      <c r="AK43" s="39"/>
      <c r="AL43" s="39"/>
      <c r="AM43" s="39"/>
      <c r="AN43" s="39"/>
    </row>
    <row r="44" spans="1:40" s="72" customFormat="1" ht="12.75" customHeight="1">
      <c r="A44" s="61">
        <f t="shared" si="8"/>
        <v>36</v>
      </c>
      <c r="B44" s="37" t="s">
        <v>67</v>
      </c>
      <c r="C44" s="37" t="s">
        <v>165</v>
      </c>
      <c r="D44" s="108" t="s">
        <v>157</v>
      </c>
      <c r="E44" s="109">
        <v>15</v>
      </c>
      <c r="F44" s="109"/>
      <c r="G44" s="110"/>
      <c r="H44" s="110"/>
      <c r="I44" s="110"/>
      <c r="J44" s="110"/>
      <c r="K44" s="111" t="str">
        <f>IF(D44&lt;&gt;"",IF(D44="Decimal", 0,  "' '"), "")</f>
        <v>' '</v>
      </c>
      <c r="L44" s="112" t="s">
        <v>166</v>
      </c>
      <c r="M44" s="113"/>
      <c r="N44" s="114"/>
      <c r="O44" s="114"/>
      <c r="P44" s="114"/>
      <c r="Q44" s="114"/>
      <c r="R44" s="95"/>
      <c r="S44" s="96" t="str">
        <v/>
      </c>
      <c r="T44" s="37" t="str">
        <v/>
      </c>
      <c r="U44" s="62" t="str">
        <v/>
      </c>
      <c r="V44" s="63" t="str">
        <v/>
      </c>
      <c r="W44" s="63" t="str">
        <v/>
      </c>
      <c r="X44" s="107"/>
      <c r="Y44" s="107"/>
      <c r="Z44" s="107"/>
      <c r="AA44" s="107"/>
      <c r="AB44" s="107" t="s">
        <v>150</v>
      </c>
      <c r="AC44" s="39">
        <f t="shared" si="0"/>
        <v>1</v>
      </c>
      <c r="AD44" s="39"/>
      <c r="AE44" s="39"/>
      <c r="AF44" s="39"/>
      <c r="AG44" s="39"/>
      <c r="AH44" s="39"/>
      <c r="AI44" s="39"/>
      <c r="AJ44" s="39"/>
      <c r="AK44" s="39"/>
      <c r="AL44" s="39"/>
      <c r="AM44" s="39"/>
      <c r="AN44" s="39"/>
    </row>
    <row r="45" spans="1:40" s="72" customFormat="1" ht="12.75" customHeight="1">
      <c r="A45" s="61">
        <f t="shared" si="8"/>
        <v>37</v>
      </c>
      <c r="B45" s="37" t="s">
        <v>68</v>
      </c>
      <c r="C45" s="37" t="s">
        <v>167</v>
      </c>
      <c r="D45" s="108" t="s">
        <v>157</v>
      </c>
      <c r="E45" s="109">
        <v>6</v>
      </c>
      <c r="F45" s="109"/>
      <c r="G45" s="110"/>
      <c r="H45" s="110"/>
      <c r="I45" s="110"/>
      <c r="J45" s="110"/>
      <c r="K45" s="111" t="str">
        <f>IF(D45&lt;&gt;"",IF(D45="Decimal", 0,  "' '"), "")</f>
        <v>' '</v>
      </c>
      <c r="L45" s="112" t="s">
        <v>168</v>
      </c>
      <c r="M45" s="113"/>
      <c r="N45" s="114"/>
      <c r="O45" s="114"/>
      <c r="P45" s="114"/>
      <c r="Q45" s="114"/>
      <c r="R45" s="95"/>
      <c r="S45" s="96" t="str">
        <v/>
      </c>
      <c r="T45" s="37" t="str">
        <v/>
      </c>
      <c r="U45" s="62" t="str">
        <v/>
      </c>
      <c r="V45" s="63" t="str">
        <v/>
      </c>
      <c r="W45" s="63" t="str">
        <v/>
      </c>
      <c r="X45" s="107"/>
      <c r="Y45" s="107"/>
      <c r="Z45" s="107"/>
      <c r="AA45" s="107"/>
      <c r="AB45" s="107" t="s">
        <v>150</v>
      </c>
      <c r="AC45" s="39">
        <f t="shared" si="0"/>
        <v>1</v>
      </c>
      <c r="AD45" s="39"/>
      <c r="AE45" s="39"/>
      <c r="AF45" s="39"/>
      <c r="AG45" s="39"/>
      <c r="AH45" s="39"/>
      <c r="AI45" s="39"/>
      <c r="AJ45" s="39"/>
      <c r="AK45" s="39"/>
      <c r="AL45" s="39"/>
      <c r="AM45" s="39"/>
      <c r="AN45" s="39"/>
    </row>
    <row r="46" spans="1:40" s="72" customFormat="1" ht="12.75" customHeight="1">
      <c r="A46" s="61">
        <f t="shared" si="8"/>
        <v>38</v>
      </c>
      <c r="B46" s="37" t="s">
        <v>69</v>
      </c>
      <c r="C46" s="37" t="s">
        <v>169</v>
      </c>
      <c r="D46" s="108" t="s">
        <v>157</v>
      </c>
      <c r="E46" s="109">
        <v>8</v>
      </c>
      <c r="F46" s="109"/>
      <c r="G46" s="110"/>
      <c r="H46" s="110"/>
      <c r="I46" s="110"/>
      <c r="J46" s="110"/>
      <c r="K46" s="111" t="str">
        <f>IF(D46&lt;&gt;"",IF(D46="Decimal", 0,  "' '"), "")</f>
        <v>' '</v>
      </c>
      <c r="L46" s="112" t="s">
        <v>170</v>
      </c>
      <c r="M46" s="113"/>
      <c r="N46" s="114"/>
      <c r="O46" s="114"/>
      <c r="P46" s="114"/>
      <c r="Q46" s="114"/>
      <c r="R46" s="95"/>
      <c r="S46" s="96" t="str">
        <v/>
      </c>
      <c r="T46" s="37" t="str">
        <v/>
      </c>
      <c r="U46" s="62" t="str">
        <v/>
      </c>
      <c r="V46" s="63" t="str">
        <v/>
      </c>
      <c r="W46" s="63" t="str">
        <v/>
      </c>
      <c r="X46" s="107"/>
      <c r="Y46" s="107"/>
      <c r="Z46" s="107"/>
      <c r="AA46" s="107"/>
      <c r="AB46" s="107" t="s">
        <v>150</v>
      </c>
      <c r="AC46" s="39">
        <f t="shared" si="0"/>
        <v>1</v>
      </c>
      <c r="AD46" s="39"/>
      <c r="AE46" s="39"/>
      <c r="AF46" s="39"/>
      <c r="AG46" s="39"/>
      <c r="AH46" s="39"/>
      <c r="AI46" s="39"/>
      <c r="AJ46" s="39"/>
      <c r="AK46" s="39"/>
      <c r="AL46" s="39"/>
      <c r="AM46" s="39"/>
      <c r="AN46" s="39"/>
    </row>
    <row r="47" spans="1:40" s="72" customFormat="1" ht="12.75" customHeight="1">
      <c r="A47" s="61">
        <f t="shared" si="8"/>
        <v>39</v>
      </c>
      <c r="B47" s="37" t="s">
        <v>71</v>
      </c>
      <c r="C47" s="37" t="s">
        <v>171</v>
      </c>
      <c r="D47" s="108" t="s">
        <v>148</v>
      </c>
      <c r="E47" s="109"/>
      <c r="F47" s="109"/>
      <c r="G47" s="110"/>
      <c r="H47" s="110"/>
      <c r="I47" s="110"/>
      <c r="J47" s="110"/>
      <c r="K47" s="111">
        <f>IF(D47&lt;&gt;"",IF(D47="Decimal", 0,  "' '"), "")</f>
        <v>0</v>
      </c>
      <c r="L47" s="112" t="s">
        <v>172</v>
      </c>
      <c r="M47" s="113"/>
      <c r="N47" s="114"/>
      <c r="O47" s="114"/>
      <c r="P47" s="114"/>
      <c r="Q47" s="114"/>
      <c r="R47" s="95"/>
      <c r="S47" s="96" t="str">
        <v/>
      </c>
      <c r="T47" s="37" t="str">
        <v/>
      </c>
      <c r="U47" s="62" t="str">
        <v/>
      </c>
      <c r="V47" s="63" t="str">
        <v/>
      </c>
      <c r="W47" s="63" t="str">
        <v/>
      </c>
      <c r="X47" s="107"/>
      <c r="Y47" s="107"/>
      <c r="Z47" s="107"/>
      <c r="AA47" s="107"/>
      <c r="AB47" s="107" t="s">
        <v>150</v>
      </c>
      <c r="AC47" s="39">
        <f t="shared" si="0"/>
        <v>1</v>
      </c>
      <c r="AD47" s="39"/>
      <c r="AE47" s="39"/>
      <c r="AF47" s="39"/>
      <c r="AG47" s="39"/>
      <c r="AH47" s="39"/>
      <c r="AI47" s="39"/>
      <c r="AJ47" s="39"/>
      <c r="AK47" s="39"/>
      <c r="AL47" s="39"/>
      <c r="AM47" s="39"/>
      <c r="AN47" s="39"/>
    </row>
    <row r="49" spans="1:27">
      <c r="H49" s="6"/>
      <c r="I49" s="6"/>
      <c r="J49" s="6"/>
      <c r="R49" s="6"/>
      <c r="S49" s="6"/>
      <c r="T49" s="6"/>
      <c r="U49" s="6"/>
      <c r="V49" s="6"/>
      <c r="W49" s="6"/>
    </row>
    <row r="51" spans="1:27" s="98" customFormat="1">
      <c r="A51" s="97" t="s">
        <v>173</v>
      </c>
      <c r="H51" s="99"/>
      <c r="I51" s="99"/>
      <c r="J51" s="99"/>
      <c r="O51" s="100"/>
      <c r="P51" s="100"/>
      <c r="Q51" s="100"/>
      <c r="R51" s="100"/>
      <c r="S51" s="100"/>
      <c r="T51" s="100"/>
      <c r="U51" s="100"/>
      <c r="V51" s="100"/>
      <c r="W51" s="100"/>
      <c r="X51" s="100"/>
      <c r="Y51" s="100"/>
      <c r="Z51" s="100"/>
      <c r="AA51" s="100"/>
    </row>
    <row r="52" spans="1:27" s="102" customFormat="1" ht="12.75" customHeight="1">
      <c r="A52" s="101" t="s">
        <v>110</v>
      </c>
      <c r="B52" s="101" t="s">
        <v>174</v>
      </c>
      <c r="C52" s="163" t="s">
        <v>126</v>
      </c>
      <c r="D52" s="164"/>
      <c r="E52" s="164"/>
      <c r="F52" s="165"/>
      <c r="G52" s="98"/>
      <c r="H52" s="98"/>
      <c r="I52" s="98"/>
      <c r="J52" s="98"/>
      <c r="K52" s="98"/>
      <c r="L52" s="98"/>
      <c r="M52" s="98"/>
      <c r="N52" s="98"/>
      <c r="O52" s="100"/>
      <c r="P52" s="100"/>
      <c r="Q52" s="100"/>
      <c r="R52" s="100"/>
      <c r="S52" s="100"/>
      <c r="T52" s="100"/>
      <c r="U52" s="100"/>
      <c r="V52" s="100"/>
      <c r="W52" s="100"/>
      <c r="X52" s="100"/>
      <c r="Y52" s="100"/>
      <c r="Z52" s="100"/>
      <c r="AA52" s="100"/>
    </row>
    <row r="53" spans="1:27" s="105" customFormat="1" ht="12.75" customHeight="1">
      <c r="A53" s="103"/>
      <c r="B53" s="104"/>
      <c r="C53" s="166"/>
      <c r="D53" s="167"/>
      <c r="E53" s="167"/>
      <c r="F53" s="168"/>
      <c r="G53" s="98"/>
      <c r="H53" s="98"/>
      <c r="I53" s="98"/>
      <c r="J53" s="98"/>
      <c r="K53" s="98"/>
      <c r="L53" s="98"/>
      <c r="M53" s="98"/>
      <c r="N53" s="98"/>
      <c r="O53" s="100"/>
      <c r="P53" s="100"/>
      <c r="Q53" s="100"/>
      <c r="R53" s="100"/>
      <c r="S53" s="100"/>
      <c r="T53" s="100"/>
      <c r="U53" s="100"/>
      <c r="V53" s="100"/>
      <c r="W53" s="100"/>
      <c r="X53" s="100"/>
      <c r="Y53" s="100"/>
      <c r="Z53" s="100"/>
      <c r="AA53" s="100"/>
    </row>
    <row r="54" spans="1:27" s="105" customFormat="1" ht="12.75" customHeight="1">
      <c r="A54" s="103"/>
      <c r="B54" s="104"/>
      <c r="C54" s="166"/>
      <c r="D54" s="167"/>
      <c r="E54" s="167"/>
      <c r="F54" s="168"/>
      <c r="G54" s="98"/>
      <c r="H54" s="98"/>
      <c r="I54" s="98"/>
      <c r="J54" s="98"/>
      <c r="K54" s="98"/>
      <c r="L54" s="98"/>
      <c r="M54" s="98"/>
      <c r="N54" s="98"/>
      <c r="O54" s="100"/>
      <c r="P54" s="100"/>
      <c r="Q54" s="100"/>
      <c r="R54" s="100"/>
      <c r="S54" s="100"/>
      <c r="T54" s="100"/>
      <c r="U54" s="100"/>
      <c r="V54" s="100"/>
      <c r="W54" s="100"/>
      <c r="X54" s="100"/>
      <c r="Y54" s="100"/>
      <c r="Z54" s="100"/>
      <c r="AA54" s="100"/>
    </row>
    <row r="56" spans="1:27">
      <c r="A56" s="73" t="s">
        <v>175</v>
      </c>
    </row>
    <row r="57" spans="1:27">
      <c r="A57" s="26" t="s">
        <v>110</v>
      </c>
      <c r="B57" s="26"/>
      <c r="C57" s="124"/>
      <c r="D57" s="125"/>
      <c r="E57" s="125"/>
      <c r="F57" s="126"/>
    </row>
    <row r="58" spans="1:27">
      <c r="A58" s="6">
        <v>1</v>
      </c>
      <c r="B58" s="6" t="s">
        <v>176</v>
      </c>
      <c r="C58" s="6" t="s">
        <v>268</v>
      </c>
    </row>
    <row r="59" spans="1:27">
      <c r="A59" s="6">
        <v>2</v>
      </c>
      <c r="B59" s="6" t="s">
        <v>103</v>
      </c>
      <c r="C59" s="6" t="s">
        <v>269</v>
      </c>
    </row>
    <row r="60" spans="1:27">
      <c r="A60" s="6">
        <v>3</v>
      </c>
      <c r="B60" s="6" t="s">
        <v>1</v>
      </c>
      <c r="C60" s="6" t="s">
        <v>270</v>
      </c>
    </row>
    <row r="61" spans="1:27">
      <c r="A61" s="6">
        <v>4</v>
      </c>
      <c r="B61" s="6" t="s">
        <v>177</v>
      </c>
    </row>
    <row r="62" spans="1:27">
      <c r="A62" s="6">
        <v>5</v>
      </c>
      <c r="B62" s="6" t="s">
        <v>178</v>
      </c>
    </row>
    <row r="63" spans="1:27">
      <c r="A63" s="6">
        <v>6</v>
      </c>
      <c r="B63" s="6" t="s">
        <v>179</v>
      </c>
    </row>
  </sheetData>
  <mergeCells count="17">
    <mergeCell ref="C52:F52"/>
    <mergeCell ref="C53:F53"/>
    <mergeCell ref="C54:F54"/>
    <mergeCell ref="C57:F57"/>
    <mergeCell ref="A6:B6"/>
    <mergeCell ref="E6:H6"/>
    <mergeCell ref="I6:K6"/>
    <mergeCell ref="O6:Q6"/>
    <mergeCell ref="C7:D7"/>
    <mergeCell ref="L8:N8"/>
    <mergeCell ref="A1:B1"/>
    <mergeCell ref="A2:B2"/>
    <mergeCell ref="A3:B3"/>
    <mergeCell ref="C3:D3"/>
    <mergeCell ref="A4:B4"/>
    <mergeCell ref="A5:B5"/>
    <mergeCell ref="C5:D5"/>
  </mergeCells>
  <phoneticPr fontId="108"/>
  <conditionalFormatting sqref="A9:W47">
    <cfRule type="expression" dxfId="17" priority="3" stopIfTrue="1">
      <formula>$AB9="固定項目"</formula>
    </cfRule>
  </conditionalFormatting>
  <conditionalFormatting sqref="C9:C47">
    <cfRule type="expression" dxfId="16" priority="2">
      <formula>$AC9&gt;1</formula>
    </cfRule>
  </conditionalFormatting>
  <conditionalFormatting sqref="D9:D47">
    <cfRule type="expression" dxfId="15" priority="1">
      <formula>OR(AND(D9="Nchar", NOT(OR(U9="CHAR VAR", U9="VAR CHAR", U9="CHAR", U9=""))),AND(D9="DECIMAL", NOT(OR(U9="FIXED", U9="FIXED DEC", U9="DEC FIXED", U9="PIC",U9=""))))</formula>
    </cfRule>
  </conditionalFormatting>
  <conditionalFormatting sqref="E9:E47">
    <cfRule type="expression" dxfId="14" priority="4">
      <formula>$E9&lt;&gt;$P9</formula>
    </cfRule>
  </conditionalFormatting>
  <pageMargins left="0.25" right="0.25" top="0.75" bottom="0.75" header="0.3" footer="0.3"/>
  <pageSetup paperSize="9" scale="92" orientation="landscape" r:id="rId1"/>
  <headerFooter alignWithMargins="0">
    <oddHeader>&amp;C&amp;"ＭＳ Ｐゴシック,太字"&amp;14テーブル定義書</oddHeader>
    <oddFooter>&amp;L&amp;10&amp;F&amp;C&amp;10－ &amp;P ／ &amp;N －</oddFooter>
  </headerFooter>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1B0935-CA58-413B-8C2B-7590BDA47D14}">
  <sheetPr codeName="Sheet20"/>
  <dimension ref="A1:BO113"/>
  <sheetViews>
    <sheetView workbookViewId="0">
      <selection activeCell="V16" sqref="V16"/>
    </sheetView>
  </sheetViews>
  <sheetFormatPr defaultColWidth="9" defaultRowHeight="12"/>
  <cols>
    <col min="1" max="79" width="2.59765625" style="24" customWidth="1"/>
    <col min="80" max="16384" width="9" style="24"/>
  </cols>
  <sheetData>
    <row r="1" spans="1:67" s="20" customFormat="1" ht="13.2">
      <c r="A1" s="173" t="s">
        <v>17</v>
      </c>
      <c r="B1" s="174"/>
      <c r="C1" s="174"/>
      <c r="D1" s="175"/>
      <c r="E1" s="177" t="s">
        <v>18</v>
      </c>
      <c r="F1" s="178"/>
      <c r="G1" s="178"/>
      <c r="H1" s="178"/>
      <c r="I1" s="178"/>
      <c r="J1" s="178"/>
      <c r="K1" s="178"/>
      <c r="L1" s="178"/>
      <c r="M1" s="179"/>
      <c r="N1" s="173" t="s">
        <v>19</v>
      </c>
      <c r="O1" s="174"/>
      <c r="P1" s="180"/>
      <c r="Q1" s="180"/>
      <c r="R1" s="180"/>
      <c r="S1" s="181"/>
      <c r="T1" s="177" t="str">
        <f>VKIRIMS!A4</f>
        <v>VKIRIMS</v>
      </c>
      <c r="U1" s="178"/>
      <c r="V1" s="178"/>
      <c r="W1" s="178"/>
      <c r="X1" s="178"/>
      <c r="Y1" s="178"/>
      <c r="Z1" s="178"/>
      <c r="AA1" s="178"/>
      <c r="AB1" s="179"/>
      <c r="AC1" s="173" t="s">
        <v>20</v>
      </c>
      <c r="AD1" s="174"/>
      <c r="AE1" s="174"/>
      <c r="AF1" s="174"/>
      <c r="AG1" s="174"/>
      <c r="AH1" s="175"/>
      <c r="AI1" s="177" t="str">
        <f>VKIRIMS!C4</f>
        <v>指定依頼書マスタ</v>
      </c>
      <c r="AJ1" s="178"/>
      <c r="AK1" s="178"/>
      <c r="AL1" s="178"/>
      <c r="AM1" s="178"/>
      <c r="AN1" s="178"/>
      <c r="AO1" s="178"/>
      <c r="AP1" s="178"/>
      <c r="AQ1" s="178"/>
      <c r="AR1" s="178"/>
      <c r="AS1" s="178"/>
      <c r="AT1" s="178"/>
      <c r="AU1" s="178"/>
      <c r="AV1" s="178"/>
      <c r="AW1" s="178"/>
      <c r="AX1" s="179"/>
      <c r="AY1" s="173" t="s">
        <v>21</v>
      </c>
      <c r="AZ1" s="174"/>
      <c r="BA1" s="174"/>
      <c r="BB1" s="174"/>
      <c r="BC1" s="174"/>
      <c r="BD1" s="175"/>
      <c r="BE1" s="177" t="s">
        <v>22</v>
      </c>
      <c r="BF1" s="178"/>
      <c r="BG1" s="178"/>
      <c r="BH1" s="178"/>
      <c r="BI1" s="178"/>
      <c r="BJ1" s="178"/>
      <c r="BK1" s="178"/>
      <c r="BL1" s="178"/>
      <c r="BM1" s="178"/>
      <c r="BN1" s="178"/>
      <c r="BO1" s="179"/>
    </row>
    <row r="2" spans="1:67" s="20" customFormat="1" ht="13.2">
      <c r="A2" s="173" t="s">
        <v>23</v>
      </c>
      <c r="B2" s="174"/>
      <c r="C2" s="174"/>
      <c r="D2" s="175"/>
      <c r="E2" s="177" t="str">
        <f>更新履歴!F2&amp;""</f>
        <v>大場</v>
      </c>
      <c r="F2" s="178"/>
      <c r="G2" s="178"/>
      <c r="H2" s="178"/>
      <c r="I2" s="178"/>
      <c r="J2" s="178"/>
      <c r="K2" s="179"/>
      <c r="L2" s="173" t="s">
        <v>24</v>
      </c>
      <c r="M2" s="174"/>
      <c r="N2" s="174"/>
      <c r="O2" s="175"/>
      <c r="P2" s="170">
        <f>IF(更新履歴!I2="","",更新履歴!I2)</f>
        <v>46003</v>
      </c>
      <c r="Q2" s="171"/>
      <c r="R2" s="171"/>
      <c r="S2" s="171"/>
      <c r="T2" s="172"/>
      <c r="U2" s="173" t="s">
        <v>25</v>
      </c>
      <c r="V2" s="174"/>
      <c r="W2" s="174"/>
      <c r="X2" s="175"/>
      <c r="Y2" s="170" t="str" cm="1">
        <f t="array" ref="Y2">IF(MAX(更新履歴!A:A)&lt;=1,"",IF(COUNTIF(更新履歴!B:B,"ＥＲ図・ＳＱＬ")=0,"",_xlfn.XLOOKUP("ＥＲ図・ＳＱＬ"&amp;$AH$2,更新履歴!B:B&amp;更新履歴!L:L,更新履歴!K:K,"",0,-1)))</f>
        <v/>
      </c>
      <c r="Z2" s="171"/>
      <c r="AA2" s="171"/>
      <c r="AB2" s="171"/>
      <c r="AC2" s="172"/>
      <c r="AD2" s="173" t="s">
        <v>26</v>
      </c>
      <c r="AE2" s="174"/>
      <c r="AF2" s="174"/>
      <c r="AG2" s="175"/>
      <c r="AH2" s="170" t="str">
        <f>IF(MAX(更新履歴!A:A)&lt;=1,"",IF(COUNTIF(更新履歴!B:B,"ＥＲ図・ＳＱＬ")=0,"",_xlfn.MAXIFS(更新履歴!L:L,更新履歴!B:B,"ＥＲ図・ＳＱＬ")))</f>
        <v/>
      </c>
      <c r="AI2" s="171"/>
      <c r="AJ2" s="171"/>
      <c r="AK2" s="171"/>
      <c r="AL2" s="171"/>
      <c r="AM2" s="171"/>
      <c r="AN2" s="171"/>
      <c r="AO2" s="176"/>
      <c r="AP2" s="173" t="s">
        <v>27</v>
      </c>
      <c r="AQ2" s="174"/>
      <c r="AR2" s="174"/>
      <c r="AS2" s="174"/>
      <c r="AT2" s="174"/>
      <c r="AU2" s="174"/>
      <c r="AV2" s="174"/>
      <c r="AW2" s="174"/>
      <c r="AX2" s="175"/>
      <c r="AY2" s="177" t="s">
        <v>28</v>
      </c>
      <c r="AZ2" s="178"/>
      <c r="BA2" s="178"/>
      <c r="BB2" s="178"/>
      <c r="BC2" s="179"/>
      <c r="BD2" s="173" t="s">
        <v>29</v>
      </c>
      <c r="BE2" s="174"/>
      <c r="BF2" s="175"/>
      <c r="BG2" s="170" t="s">
        <v>28</v>
      </c>
      <c r="BH2" s="171"/>
      <c r="BI2" s="171"/>
      <c r="BJ2" s="171"/>
      <c r="BK2" s="171"/>
      <c r="BL2" s="171"/>
      <c r="BM2" s="171"/>
      <c r="BN2" s="171"/>
      <c r="BO2" s="176"/>
    </row>
    <row r="3" spans="1:67" ht="15" customHeight="1">
      <c r="A3" s="21"/>
      <c r="B3" s="22"/>
      <c r="C3" s="22"/>
      <c r="D3" s="22"/>
      <c r="E3" s="22"/>
      <c r="F3" s="22"/>
      <c r="G3" s="22"/>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c r="BL3" s="22"/>
      <c r="BM3" s="22"/>
      <c r="BN3" s="22"/>
      <c r="BO3" s="23"/>
    </row>
    <row r="4" spans="1:67" ht="15" customHeight="1">
      <c r="B4" s="28" t="s">
        <v>271</v>
      </c>
      <c r="C4"/>
      <c r="D4"/>
      <c r="E4"/>
      <c r="F4"/>
      <c r="G4"/>
      <c r="H4"/>
      <c r="I4"/>
      <c r="J4"/>
      <c r="K4"/>
      <c r="L4"/>
    </row>
    <row r="5" spans="1:67" ht="15" customHeight="1">
      <c r="B5"/>
      <c r="C5" s="24" t="s">
        <v>30</v>
      </c>
      <c r="D5"/>
      <c r="E5"/>
      <c r="F5"/>
      <c r="G5"/>
      <c r="H5"/>
      <c r="I5"/>
      <c r="J5"/>
      <c r="K5"/>
      <c r="L5"/>
    </row>
    <row r="6" spans="1:67" ht="15" customHeight="1">
      <c r="B6"/>
      <c r="C6" s="24" t="s">
        <v>36</v>
      </c>
      <c r="D6" s="24" t="s">
        <v>31</v>
      </c>
      <c r="E6"/>
      <c r="F6"/>
      <c r="G6"/>
      <c r="H6"/>
      <c r="I6"/>
      <c r="J6"/>
      <c r="K6"/>
      <c r="L6"/>
    </row>
    <row r="7" spans="1:67" ht="15" customHeight="1">
      <c r="B7"/>
      <c r="C7" s="24" t="s">
        <v>32</v>
      </c>
      <c r="D7"/>
      <c r="E7"/>
      <c r="F7"/>
      <c r="G7"/>
      <c r="H7"/>
      <c r="I7"/>
      <c r="J7"/>
      <c r="K7"/>
      <c r="L7"/>
    </row>
    <row r="8" spans="1:67" ht="15" customHeight="1">
      <c r="B8"/>
      <c r="C8" s="24" t="s">
        <v>272</v>
      </c>
      <c r="E8"/>
      <c r="F8"/>
      <c r="G8"/>
      <c r="H8"/>
      <c r="I8"/>
      <c r="J8"/>
      <c r="K8"/>
      <c r="L8"/>
    </row>
    <row r="9" spans="1:67" ht="15" customHeight="1">
      <c r="B9"/>
      <c r="C9" s="24" t="s">
        <v>33</v>
      </c>
      <c r="D9"/>
      <c r="E9"/>
      <c r="F9"/>
      <c r="G9"/>
      <c r="H9"/>
      <c r="I9"/>
      <c r="J9"/>
      <c r="K9"/>
      <c r="L9"/>
    </row>
    <row r="10" spans="1:67" ht="15" customHeight="1">
      <c r="B10"/>
      <c r="C10" s="24" t="s">
        <v>273</v>
      </c>
      <c r="E10"/>
      <c r="F10"/>
      <c r="G10"/>
      <c r="H10"/>
      <c r="I10"/>
      <c r="J10"/>
      <c r="K10"/>
    </row>
    <row r="11" spans="1:67" ht="15" customHeight="1">
      <c r="B11"/>
      <c r="C11" s="24" t="s">
        <v>274</v>
      </c>
      <c r="D11"/>
      <c r="E11"/>
      <c r="F11"/>
      <c r="G11"/>
      <c r="H11"/>
      <c r="I11"/>
      <c r="J11"/>
      <c r="K11"/>
      <c r="L11"/>
    </row>
    <row r="12" spans="1:67" ht="15" customHeight="1">
      <c r="B12"/>
      <c r="C12" s="24" t="s">
        <v>275</v>
      </c>
      <c r="D12"/>
      <c r="E12"/>
      <c r="F12"/>
      <c r="G12"/>
      <c r="H12"/>
      <c r="I12"/>
      <c r="J12"/>
      <c r="K12"/>
      <c r="L12"/>
    </row>
    <row r="13" spans="1:67" ht="15" customHeight="1">
      <c r="B13"/>
      <c r="D13"/>
      <c r="E13"/>
      <c r="F13"/>
      <c r="G13"/>
      <c r="H13"/>
      <c r="I13"/>
      <c r="J13"/>
      <c r="K13"/>
      <c r="L13"/>
    </row>
    <row r="14" spans="1:67" ht="15" customHeight="1"/>
    <row r="15" spans="1:67" ht="15" customHeight="1"/>
    <row r="16" spans="1:67"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42:42" ht="15" customHeight="1"/>
    <row r="34" spans="42:42" ht="15" customHeight="1"/>
    <row r="35" spans="42:42" ht="15" customHeight="1"/>
    <row r="36" spans="42:42" ht="15" customHeight="1"/>
    <row r="37" spans="42:42" ht="15" customHeight="1"/>
    <row r="38" spans="42:42" ht="15" customHeight="1"/>
    <row r="39" spans="42:42" ht="15" customHeight="1"/>
    <row r="40" spans="42:42" ht="15" customHeight="1"/>
    <row r="41" spans="42:42" ht="15" customHeight="1"/>
    <row r="42" spans="42:42" ht="15" customHeight="1"/>
    <row r="43" spans="42:42" ht="15" customHeight="1"/>
    <row r="44" spans="42:42" ht="15" customHeight="1"/>
    <row r="45" spans="42:42" ht="15" customHeight="1">
      <c r="AP45" s="25"/>
    </row>
    <row r="46" spans="42:42" ht="15" customHeight="1">
      <c r="AP46" s="25"/>
    </row>
    <row r="47" spans="42:42" ht="15" customHeight="1">
      <c r="AP47" s="25"/>
    </row>
    <row r="48" spans="42:42" ht="15" customHeight="1">
      <c r="AP48" s="25"/>
    </row>
    <row r="49" spans="42:42" ht="15" customHeight="1">
      <c r="AP49" s="25"/>
    </row>
    <row r="50" spans="42:42" ht="15" customHeight="1">
      <c r="AP50" s="25"/>
    </row>
    <row r="51" spans="42:42" ht="15" customHeight="1">
      <c r="AP51" s="25"/>
    </row>
    <row r="52" spans="42:42" ht="15" customHeight="1">
      <c r="AP52" s="25"/>
    </row>
    <row r="53" spans="42:42" ht="15" customHeight="1">
      <c r="AP53" s="25"/>
    </row>
    <row r="54" spans="42:42" ht="15" customHeight="1">
      <c r="AP54" s="25"/>
    </row>
    <row r="55" spans="42:42" ht="15" customHeight="1">
      <c r="AP55" s="25"/>
    </row>
    <row r="56" spans="42:42" ht="15" customHeight="1">
      <c r="AP56" s="25"/>
    </row>
    <row r="57" spans="42:42" ht="15" customHeight="1">
      <c r="AP57" s="25"/>
    </row>
    <row r="58" spans="42:42" ht="15" customHeight="1">
      <c r="AP58" s="25"/>
    </row>
    <row r="59" spans="42:42" ht="15" customHeight="1">
      <c r="AP59" s="25"/>
    </row>
    <row r="60" spans="42:42" ht="15" customHeight="1">
      <c r="AP60" s="25"/>
    </row>
    <row r="61" spans="42:42" ht="15" customHeight="1">
      <c r="AP61" s="25"/>
    </row>
    <row r="62" spans="42:42" ht="15" customHeight="1"/>
    <row r="63" spans="42:42" ht="15" customHeight="1"/>
    <row r="64" spans="42:42"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sheetData>
  <mergeCells count="20">
    <mergeCell ref="AY2:BC2"/>
    <mergeCell ref="BD2:BF2"/>
    <mergeCell ref="BG2:BO2"/>
    <mergeCell ref="AY1:BD1"/>
    <mergeCell ref="BE1:BO1"/>
    <mergeCell ref="Y2:AC2"/>
    <mergeCell ref="AD2:AG2"/>
    <mergeCell ref="AH2:AO2"/>
    <mergeCell ref="A1:D1"/>
    <mergeCell ref="E1:M1"/>
    <mergeCell ref="N1:S1"/>
    <mergeCell ref="T1:AB1"/>
    <mergeCell ref="AC1:AH1"/>
    <mergeCell ref="AI1:AX1"/>
    <mergeCell ref="A2:D2"/>
    <mergeCell ref="E2:K2"/>
    <mergeCell ref="L2:O2"/>
    <mergeCell ref="P2:T2"/>
    <mergeCell ref="U2:X2"/>
    <mergeCell ref="AP2:AX2"/>
  </mergeCells>
  <phoneticPr fontId="108"/>
  <conditionalFormatting sqref="AW7">
    <cfRule type="duplicateValues" dxfId="13" priority="2"/>
  </conditionalFormatting>
  <conditionalFormatting sqref="AW8">
    <cfRule type="duplicateValues" dxfId="12" priority="3"/>
    <cfRule type="duplicateValues" dxfId="11" priority="4"/>
  </conditionalFormatting>
  <pageMargins left="0.19685039370078741" right="0.19685039370078741" top="0.78740157480314965" bottom="0.39370078740157483" header="0.59055118110236227" footer="0.19685039370078741"/>
  <pageSetup paperSize="9" scale="71" orientation="landscape" horizontalDpi="300" verticalDpi="300" r:id="rId1"/>
  <headerFooter differentFirst="1" alignWithMargins="0">
    <oddHeader>&amp;L&amp;"ＭＳ ゴシック,標準"&amp;12&amp;F&amp;R&amp;A</oddHeader>
    <oddFooter>&amp;C&amp;P/&amp;N</oddFooter>
    <firstHeader>&amp;L&amp;F&amp;R&amp;A</first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4766D1-3258-4EB8-9DD5-55B4AEEC541E}">
  <sheetPr codeName="Sheet3"/>
  <dimension ref="A1"/>
  <sheetViews>
    <sheetView workbookViewId="0">
      <selection activeCell="M21" sqref="M21"/>
    </sheetView>
  </sheetViews>
  <sheetFormatPr defaultColWidth="9" defaultRowHeight="18"/>
  <cols>
    <col min="1" max="16384" width="9" style="27"/>
  </cols>
  <sheetData/>
  <phoneticPr fontId="108"/>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30C1E6-9090-40A2-A558-964820B85BE5}">
  <sheetPr codeName="Sheet1281"/>
  <dimension ref="A1:AM59"/>
  <sheetViews>
    <sheetView zoomScale="115" zoomScaleNormal="115" zoomScaleSheetLayoutView="100" workbookViewId="0">
      <selection activeCell="C29" sqref="C29"/>
    </sheetView>
  </sheetViews>
  <sheetFormatPr defaultColWidth="9" defaultRowHeight="13.2" outlineLevelCol="1"/>
  <cols>
    <col min="1" max="1" width="5.09765625" style="6" customWidth="1"/>
    <col min="2" max="2" width="21.3984375" style="6" customWidth="1"/>
    <col min="3" max="3" width="22.5" style="6" customWidth="1"/>
    <col min="4" max="4" width="15" style="6" bestFit="1" customWidth="1"/>
    <col min="5" max="6" width="4.5" style="6" customWidth="1"/>
    <col min="7" max="11" width="4.59765625" style="7" customWidth="1"/>
    <col min="12" max="12" width="5.5" style="7" bestFit="1" customWidth="1"/>
    <col min="13" max="13" width="7.19921875" style="6" bestFit="1" customWidth="1"/>
    <col min="14" max="14" width="20.59765625" style="6" customWidth="1"/>
    <col min="15" max="15" width="11.59765625" style="6" customWidth="1"/>
    <col min="16" max="16" width="12.5" style="6" customWidth="1"/>
    <col min="17" max="22" width="9.09765625" style="39" hidden="1" customWidth="1" outlineLevel="1"/>
    <col min="23" max="23" width="17.19921875" style="39" bestFit="1" customWidth="1" collapsed="1"/>
    <col min="24" max="39" width="9.09765625" style="39" customWidth="1"/>
    <col min="40" max="16384" width="9" style="6"/>
  </cols>
  <sheetData>
    <row r="1" spans="1:39" s="3" customFormat="1">
      <c r="A1" s="160" t="s">
        <v>0</v>
      </c>
      <c r="B1" s="160"/>
      <c r="C1" s="51" t="s">
        <v>101</v>
      </c>
      <c r="D1" s="54" t="s">
        <v>180</v>
      </c>
      <c r="E1" s="124" t="s">
        <v>5</v>
      </c>
      <c r="F1" s="126"/>
      <c r="G1" s="182" t="s">
        <v>102</v>
      </c>
      <c r="H1" s="182"/>
      <c r="I1" s="182"/>
      <c r="J1" s="183"/>
      <c r="K1" s="183"/>
      <c r="L1" s="183"/>
      <c r="M1" s="183"/>
      <c r="N1" s="183"/>
      <c r="O1" s="26" t="s">
        <v>1</v>
      </c>
      <c r="P1" s="26" t="s">
        <v>103</v>
      </c>
      <c r="Q1" s="39"/>
      <c r="R1" s="39"/>
      <c r="S1" s="39"/>
      <c r="T1" s="39"/>
      <c r="U1" s="39"/>
      <c r="V1" s="39"/>
      <c r="W1" s="39"/>
      <c r="X1" s="39"/>
      <c r="Y1" s="39"/>
      <c r="Z1" s="39"/>
      <c r="AA1" s="39"/>
      <c r="AB1" s="39"/>
      <c r="AC1" s="39"/>
      <c r="AD1" s="39"/>
      <c r="AE1" s="39"/>
      <c r="AF1" s="39"/>
      <c r="AG1" s="39"/>
      <c r="AH1" s="39"/>
      <c r="AI1" s="39"/>
      <c r="AJ1" s="39"/>
      <c r="AK1" s="39"/>
      <c r="AL1" s="39"/>
      <c r="AM1" s="39"/>
    </row>
    <row r="2" spans="1:39" s="3" customFormat="1" ht="13.5" customHeight="1">
      <c r="A2" s="161" t="s">
        <v>104</v>
      </c>
      <c r="B2" s="162"/>
      <c r="C2" s="55"/>
      <c r="D2" s="106" t="s">
        <v>8</v>
      </c>
      <c r="E2" s="132">
        <v>504</v>
      </c>
      <c r="F2" s="184"/>
      <c r="G2" s="185"/>
      <c r="H2" s="186"/>
      <c r="I2" s="186"/>
      <c r="J2" s="186"/>
      <c r="K2" s="186"/>
      <c r="L2" s="186"/>
      <c r="M2" s="186"/>
      <c r="N2" s="187"/>
      <c r="O2" s="47"/>
      <c r="P2" s="48"/>
      <c r="Q2" s="39"/>
      <c r="R2" s="39"/>
      <c r="S2" s="39"/>
      <c r="T2" s="39"/>
      <c r="U2" s="39"/>
      <c r="V2" s="39"/>
      <c r="W2" s="39"/>
      <c r="X2" s="39"/>
      <c r="Y2" s="39"/>
      <c r="Z2" s="39"/>
      <c r="AA2" s="39"/>
      <c r="AB2" s="39"/>
      <c r="AC2" s="39"/>
      <c r="AD2" s="39"/>
      <c r="AE2" s="39"/>
      <c r="AF2" s="39"/>
      <c r="AG2" s="39"/>
      <c r="AH2" s="39"/>
      <c r="AI2" s="39"/>
      <c r="AJ2" s="39"/>
      <c r="AK2" s="39"/>
      <c r="AL2" s="39"/>
      <c r="AM2" s="39"/>
    </row>
    <row r="3" spans="1:39" s="3" customFormat="1" ht="13.5" customHeight="1">
      <c r="A3" s="160" t="s">
        <v>105</v>
      </c>
      <c r="B3" s="160"/>
      <c r="C3" s="121" t="s">
        <v>106</v>
      </c>
      <c r="D3" s="188"/>
      <c r="E3" s="189" t="s">
        <v>100</v>
      </c>
      <c r="F3" s="189"/>
      <c r="G3" s="189"/>
      <c r="H3" s="189"/>
      <c r="I3" s="189"/>
      <c r="J3" s="189"/>
      <c r="K3" s="189"/>
      <c r="L3" s="190" t="s">
        <v>107</v>
      </c>
      <c r="M3" s="191"/>
      <c r="N3" s="88"/>
      <c r="O3" s="26" t="s">
        <v>108</v>
      </c>
      <c r="P3" s="26" t="s">
        <v>109</v>
      </c>
      <c r="Q3" s="39"/>
      <c r="R3" s="39"/>
      <c r="S3" s="39"/>
      <c r="T3" s="39"/>
      <c r="U3" s="39"/>
      <c r="V3" s="39"/>
      <c r="W3" s="39"/>
      <c r="X3" s="39"/>
      <c r="Y3" s="39"/>
      <c r="Z3" s="39"/>
      <c r="AA3" s="39"/>
      <c r="AB3" s="39"/>
      <c r="AC3" s="39"/>
      <c r="AD3" s="39"/>
      <c r="AE3" s="39"/>
      <c r="AF3" s="39"/>
      <c r="AG3" s="39"/>
      <c r="AH3" s="39"/>
      <c r="AI3" s="39"/>
      <c r="AJ3" s="39"/>
      <c r="AK3" s="39"/>
      <c r="AL3" s="39"/>
      <c r="AM3" s="39"/>
    </row>
    <row r="4" spans="1:39" s="3" customFormat="1" ht="13.5" customHeight="1">
      <c r="A4" s="157" t="s">
        <v>8</v>
      </c>
      <c r="B4" s="157"/>
      <c r="C4" s="192" t="s">
        <v>240</v>
      </c>
      <c r="D4" s="193"/>
      <c r="E4" s="194" t="s">
        <v>42</v>
      </c>
      <c r="F4" s="194"/>
      <c r="G4" s="194"/>
      <c r="H4" s="194"/>
      <c r="I4" s="194"/>
      <c r="J4" s="194"/>
      <c r="K4" s="194"/>
      <c r="L4" s="132">
        <v>400</v>
      </c>
      <c r="M4" s="134"/>
      <c r="N4" s="90"/>
      <c r="O4" s="47"/>
      <c r="P4" s="48"/>
      <c r="Q4" s="39"/>
      <c r="R4" s="39"/>
      <c r="S4" s="39"/>
      <c r="T4" s="39"/>
      <c r="U4" s="39"/>
      <c r="V4" s="39"/>
      <c r="W4" s="39"/>
      <c r="X4" s="39"/>
      <c r="Y4" s="39"/>
      <c r="Z4" s="39"/>
      <c r="AA4" s="39"/>
      <c r="AB4" s="39"/>
      <c r="AC4" s="39"/>
      <c r="AD4" s="39"/>
      <c r="AE4" s="39"/>
      <c r="AF4" s="39"/>
      <c r="AG4" s="39"/>
      <c r="AH4" s="39"/>
      <c r="AI4" s="39"/>
      <c r="AJ4" s="39"/>
      <c r="AK4" s="39"/>
      <c r="AL4" s="39"/>
      <c r="AM4" s="39"/>
    </row>
    <row r="5" spans="1:39" s="3" customFormat="1" ht="4.2" customHeight="1">
      <c r="A5" s="49"/>
      <c r="B5" s="49"/>
      <c r="C5" s="157"/>
      <c r="D5" s="157"/>
      <c r="E5" s="49"/>
      <c r="F5" s="49"/>
      <c r="G5" s="50"/>
      <c r="H5" s="50"/>
      <c r="I5" s="50"/>
      <c r="J5" s="50"/>
      <c r="K5" s="50"/>
      <c r="L5" s="50"/>
      <c r="M5" s="49"/>
      <c r="N5" s="49"/>
      <c r="O5" s="49"/>
      <c r="P5" s="49"/>
      <c r="Q5" s="39"/>
      <c r="R5" s="39"/>
      <c r="S5" s="39"/>
      <c r="T5" s="39"/>
      <c r="U5" s="39"/>
      <c r="V5" s="39"/>
      <c r="W5" s="39"/>
      <c r="X5" s="39"/>
      <c r="Y5" s="39"/>
      <c r="Z5" s="39"/>
      <c r="AA5" s="39"/>
      <c r="AB5" s="39"/>
      <c r="AC5" s="39"/>
      <c r="AD5" s="39"/>
      <c r="AE5" s="39"/>
      <c r="AF5" s="39"/>
      <c r="AG5" s="39"/>
      <c r="AH5" s="39"/>
      <c r="AI5" s="39"/>
      <c r="AJ5" s="39"/>
      <c r="AK5" s="39"/>
      <c r="AL5" s="39"/>
      <c r="AM5" s="39"/>
    </row>
    <row r="6" spans="1:39" s="3" customFormat="1" ht="12.75" customHeight="1">
      <c r="A6" s="26" t="s">
        <v>110</v>
      </c>
      <c r="B6" s="26" t="s">
        <v>52</v>
      </c>
      <c r="C6" s="26" t="s">
        <v>53</v>
      </c>
      <c r="D6" s="26" t="s">
        <v>47</v>
      </c>
      <c r="E6" s="26" t="s">
        <v>54</v>
      </c>
      <c r="F6" s="26" t="s">
        <v>48</v>
      </c>
      <c r="G6" s="26" t="s">
        <v>55</v>
      </c>
      <c r="H6" s="26" t="s">
        <v>56</v>
      </c>
      <c r="I6" s="26" t="s">
        <v>50</v>
      </c>
      <c r="J6" s="26" t="s">
        <v>49</v>
      </c>
      <c r="K6" s="26" t="s">
        <v>111</v>
      </c>
      <c r="L6" s="26" t="s">
        <v>112</v>
      </c>
      <c r="M6" s="2" t="s">
        <v>113</v>
      </c>
      <c r="N6" s="124" t="s">
        <v>114</v>
      </c>
      <c r="O6" s="158"/>
      <c r="P6" s="159"/>
      <c r="Q6" s="26" t="s">
        <v>115</v>
      </c>
      <c r="R6" s="26" t="s">
        <v>116</v>
      </c>
      <c r="S6" s="26" t="s">
        <v>53</v>
      </c>
      <c r="T6" s="26" t="s">
        <v>117</v>
      </c>
      <c r="U6" s="26" t="s">
        <v>118</v>
      </c>
      <c r="V6" s="26" t="s">
        <v>119</v>
      </c>
      <c r="W6" s="59" t="s">
        <v>120</v>
      </c>
      <c r="X6" s="60" t="s">
        <v>121</v>
      </c>
      <c r="Y6" s="60" t="s">
        <v>53</v>
      </c>
      <c r="Z6" s="60" t="s">
        <v>47</v>
      </c>
      <c r="AA6" s="60" t="s">
        <v>54</v>
      </c>
      <c r="AB6" s="60" t="s">
        <v>48</v>
      </c>
      <c r="AC6" s="60" t="s">
        <v>122</v>
      </c>
      <c r="AD6" s="39" t="s">
        <v>85</v>
      </c>
      <c r="AE6" s="39"/>
      <c r="AF6" s="39"/>
      <c r="AG6" s="39"/>
      <c r="AH6" s="39"/>
      <c r="AI6" s="39"/>
      <c r="AJ6" s="39"/>
      <c r="AK6" s="39"/>
      <c r="AL6" s="39"/>
      <c r="AM6" s="39"/>
    </row>
    <row r="7" spans="1:39" s="72" customFormat="1" ht="12.75" customHeight="1">
      <c r="A7" s="61">
        <f t="shared" ref="A7:A33" si="0">ROW()-6</f>
        <v>1</v>
      </c>
      <c r="B7" s="37" t="s">
        <v>181</v>
      </c>
      <c r="C7" s="37" t="s">
        <v>182</v>
      </c>
      <c r="D7" s="62"/>
      <c r="E7" s="63"/>
      <c r="F7" s="63"/>
      <c r="G7" s="61" t="s">
        <v>183</v>
      </c>
      <c r="H7" s="61"/>
      <c r="I7" s="61">
        <v>2</v>
      </c>
      <c r="J7" s="61"/>
      <c r="K7" s="61"/>
      <c r="L7" s="61"/>
      <c r="M7" s="64"/>
      <c r="N7" s="195" t="s">
        <v>7</v>
      </c>
      <c r="O7" s="196"/>
      <c r="P7" s="197"/>
      <c r="Q7" s="68"/>
      <c r="R7" s="69"/>
      <c r="S7" s="69"/>
      <c r="T7" s="70"/>
      <c r="U7" s="71"/>
      <c r="V7" s="71"/>
      <c r="W7" s="48"/>
      <c r="X7" s="37"/>
      <c r="Y7" s="37" t="str" cm="1">
        <f t="array" ref="Y7:Y42">_xlfn.XLOOKUP($B$7:$B$42, VKIRIMS!$S:$S,VKIRIMS!$C:$C,"", 0)</f>
        <v/>
      </c>
      <c r="Z7" s="37" t="str" cm="1">
        <f t="array" ref="Z7:Z42">_xlfn.XLOOKUP($B$7:$B$42, VKIRIMS!$S:$S,VKIRIMS!$D:$D,"", 0)</f>
        <v/>
      </c>
      <c r="AA7" s="37" t="str" cm="1">
        <f t="array" ref="AA7:AA42">_xlfn.XLOOKUP($B$7:$B$42, VKIRIMS!$S:$S,VKIRIMS!$E:$E,"", 0)</f>
        <v/>
      </c>
      <c r="AB7" s="37" t="str" cm="1">
        <f t="array" ref="AB7:AB42">_xlfn.XLOOKUP($B$7:$B$42, VKIRIMS!$S:$S,VKIRIMS!$F:$F,"", 0)</f>
        <v/>
      </c>
      <c r="AC7" s="37" t="s">
        <v>9</v>
      </c>
      <c r="AD7" s="39">
        <f t="shared" ref="AD7:AD33" si="1">COUNTIF($C$7:$C$42,C7)</f>
        <v>1</v>
      </c>
      <c r="AE7" s="39"/>
      <c r="AF7" s="39"/>
      <c r="AG7" s="39"/>
      <c r="AH7" s="39"/>
      <c r="AI7" s="39"/>
      <c r="AJ7" s="39"/>
      <c r="AK7" s="39"/>
      <c r="AL7" s="39"/>
      <c r="AM7" s="39"/>
    </row>
    <row r="8" spans="1:39" s="72" customFormat="1" ht="12.75" customHeight="1">
      <c r="A8" s="61">
        <f t="shared" si="0"/>
        <v>2</v>
      </c>
      <c r="B8" s="37" t="s">
        <v>184</v>
      </c>
      <c r="C8" s="37" t="s">
        <v>185</v>
      </c>
      <c r="D8" s="115" t="s">
        <v>186</v>
      </c>
      <c r="E8" s="63">
        <v>4</v>
      </c>
      <c r="F8" s="63"/>
      <c r="G8" s="61" t="s">
        <v>7</v>
      </c>
      <c r="H8" s="61"/>
      <c r="I8" s="61">
        <v>3</v>
      </c>
      <c r="J8" s="61">
        <v>1</v>
      </c>
      <c r="K8" s="61"/>
      <c r="L8" s="61"/>
      <c r="M8" s="64"/>
      <c r="N8" s="195" t="s">
        <v>7</v>
      </c>
      <c r="O8" s="196"/>
      <c r="P8" s="197"/>
      <c r="Q8" s="68"/>
      <c r="R8" s="69"/>
      <c r="S8" s="69"/>
      <c r="T8" s="70"/>
      <c r="U8" s="71"/>
      <c r="V8" s="71"/>
      <c r="W8" s="48" t="s">
        <v>8</v>
      </c>
      <c r="X8" s="37" t="s">
        <v>184</v>
      </c>
      <c r="Y8" s="37" t="str">
        <v>紹介元事業所コード</v>
      </c>
      <c r="Z8" s="37" t="str">
        <v>NCHAR</v>
      </c>
      <c r="AA8" s="37">
        <v>4</v>
      </c>
      <c r="AB8" s="37">
        <v>0</v>
      </c>
      <c r="AC8" s="37"/>
      <c r="AD8" s="39">
        <f t="shared" si="1"/>
        <v>1</v>
      </c>
      <c r="AE8" s="39"/>
      <c r="AF8" s="39"/>
      <c r="AG8" s="39"/>
      <c r="AH8" s="39"/>
      <c r="AI8" s="39"/>
      <c r="AJ8" s="39"/>
      <c r="AK8" s="39"/>
      <c r="AL8" s="39"/>
      <c r="AM8" s="39"/>
    </row>
    <row r="9" spans="1:39" s="72" customFormat="1" ht="12.75" customHeight="1">
      <c r="A9" s="61">
        <f t="shared" si="0"/>
        <v>3</v>
      </c>
      <c r="B9" s="37" t="s">
        <v>187</v>
      </c>
      <c r="C9" s="37" t="s">
        <v>188</v>
      </c>
      <c r="D9" s="115" t="s">
        <v>186</v>
      </c>
      <c r="E9" s="63">
        <v>6</v>
      </c>
      <c r="F9" s="63"/>
      <c r="G9" s="61" t="s">
        <v>7</v>
      </c>
      <c r="H9" s="61"/>
      <c r="I9" s="61">
        <v>3</v>
      </c>
      <c r="J9" s="61">
        <v>2</v>
      </c>
      <c r="K9" s="61"/>
      <c r="L9" s="61"/>
      <c r="M9" s="64"/>
      <c r="N9" s="195" t="s">
        <v>7</v>
      </c>
      <c r="O9" s="196"/>
      <c r="P9" s="197"/>
      <c r="Q9" s="68"/>
      <c r="R9" s="69"/>
      <c r="S9" s="69"/>
      <c r="T9" s="70"/>
      <c r="U9" s="71"/>
      <c r="V9" s="71"/>
      <c r="W9" s="48" t="s">
        <v>8</v>
      </c>
      <c r="X9" s="37" t="s">
        <v>187</v>
      </c>
      <c r="Y9" s="37" t="str">
        <v>年月日</v>
      </c>
      <c r="Z9" s="37" t="str">
        <v>NCHAR</v>
      </c>
      <c r="AA9" s="37">
        <v>8</v>
      </c>
      <c r="AB9" s="37">
        <v>0</v>
      </c>
      <c r="AC9" s="37"/>
      <c r="AD9" s="39">
        <f t="shared" si="1"/>
        <v>2</v>
      </c>
      <c r="AE9" s="39"/>
      <c r="AF9" s="39"/>
      <c r="AG9" s="39"/>
      <c r="AH9" s="39"/>
      <c r="AI9" s="39"/>
      <c r="AJ9" s="39"/>
      <c r="AK9" s="39"/>
      <c r="AL9" s="39"/>
      <c r="AM9" s="39"/>
    </row>
    <row r="10" spans="1:39" s="72" customFormat="1" ht="12.75" customHeight="1">
      <c r="A10" s="61">
        <f t="shared" si="0"/>
        <v>4</v>
      </c>
      <c r="B10" s="37" t="s">
        <v>189</v>
      </c>
      <c r="C10" s="37" t="s">
        <v>190</v>
      </c>
      <c r="D10" s="115" t="s">
        <v>186</v>
      </c>
      <c r="E10" s="63">
        <v>6</v>
      </c>
      <c r="F10" s="63"/>
      <c r="G10" s="61" t="s">
        <v>7</v>
      </c>
      <c r="H10" s="61"/>
      <c r="I10" s="61">
        <v>3</v>
      </c>
      <c r="J10" s="61">
        <v>3</v>
      </c>
      <c r="K10" s="61"/>
      <c r="L10" s="61"/>
      <c r="M10" s="64"/>
      <c r="N10" s="195" t="s">
        <v>7</v>
      </c>
      <c r="O10" s="196"/>
      <c r="P10" s="197"/>
      <c r="Q10" s="68"/>
      <c r="R10" s="69"/>
      <c r="S10" s="69"/>
      <c r="T10" s="70"/>
      <c r="U10" s="71"/>
      <c r="V10" s="71"/>
      <c r="W10" s="48" t="s">
        <v>8</v>
      </c>
      <c r="X10" s="37" t="s">
        <v>189</v>
      </c>
      <c r="Y10" s="37" t="str">
        <v>紹介№</v>
      </c>
      <c r="Z10" s="37" t="str">
        <v>NCHAR</v>
      </c>
      <c r="AA10" s="37">
        <v>6</v>
      </c>
      <c r="AB10" s="37">
        <v>0</v>
      </c>
      <c r="AC10" s="37"/>
      <c r="AD10" s="39">
        <f t="shared" si="1"/>
        <v>2</v>
      </c>
      <c r="AE10" s="39"/>
      <c r="AF10" s="39"/>
      <c r="AG10" s="39"/>
      <c r="AH10" s="39"/>
      <c r="AI10" s="39"/>
      <c r="AJ10" s="39"/>
      <c r="AK10" s="39"/>
      <c r="AL10" s="39"/>
      <c r="AM10" s="39"/>
    </row>
    <row r="11" spans="1:39" s="72" customFormat="1" ht="12.75" customHeight="1">
      <c r="A11" s="61">
        <f t="shared" si="0"/>
        <v>5</v>
      </c>
      <c r="B11" s="37" t="s">
        <v>191</v>
      </c>
      <c r="C11" s="37" t="s">
        <v>192</v>
      </c>
      <c r="D11" s="62" t="s">
        <v>123</v>
      </c>
      <c r="E11" s="63">
        <v>4</v>
      </c>
      <c r="F11" s="63"/>
      <c r="G11" s="61" t="s">
        <v>7</v>
      </c>
      <c r="H11" s="61"/>
      <c r="I11" s="61">
        <v>3</v>
      </c>
      <c r="J11" s="61">
        <v>4</v>
      </c>
      <c r="K11" s="61"/>
      <c r="L11" s="61"/>
      <c r="M11" s="64"/>
      <c r="N11" s="195" t="s">
        <v>7</v>
      </c>
      <c r="O11" s="196"/>
      <c r="P11" s="197"/>
      <c r="Q11" s="68"/>
      <c r="R11" s="69"/>
      <c r="S11" s="69"/>
      <c r="T11" s="70"/>
      <c r="U11" s="71"/>
      <c r="V11" s="71"/>
      <c r="W11" s="48"/>
      <c r="X11" s="37"/>
      <c r="Y11" s="37" t="str">
        <v/>
      </c>
      <c r="Z11" s="37" t="str">
        <v/>
      </c>
      <c r="AA11" s="37" t="str">
        <v/>
      </c>
      <c r="AB11" s="37" t="str">
        <v/>
      </c>
      <c r="AC11" s="37" t="s">
        <v>9</v>
      </c>
      <c r="AD11" s="39">
        <f t="shared" si="1"/>
        <v>3</v>
      </c>
      <c r="AE11" s="39"/>
      <c r="AF11" s="39"/>
      <c r="AG11" s="39"/>
      <c r="AH11" s="39"/>
      <c r="AI11" s="39"/>
      <c r="AJ11" s="39"/>
      <c r="AK11" s="39"/>
      <c r="AL11" s="39"/>
      <c r="AM11" s="39"/>
    </row>
    <row r="12" spans="1:39" s="72" customFormat="1" ht="12.75" customHeight="1">
      <c r="A12" s="61">
        <f t="shared" si="0"/>
        <v>6</v>
      </c>
      <c r="B12" s="37" t="s">
        <v>193</v>
      </c>
      <c r="C12" s="37" t="s">
        <v>194</v>
      </c>
      <c r="D12" s="62"/>
      <c r="E12" s="63"/>
      <c r="F12" s="63"/>
      <c r="G12" s="61" t="s">
        <v>183</v>
      </c>
      <c r="H12" s="61"/>
      <c r="I12" s="61">
        <v>2</v>
      </c>
      <c r="J12" s="61"/>
      <c r="K12" s="61"/>
      <c r="L12" s="61"/>
      <c r="M12" s="64"/>
      <c r="N12" s="195" t="s">
        <v>7</v>
      </c>
      <c r="O12" s="196"/>
      <c r="P12" s="197"/>
      <c r="Q12" s="68"/>
      <c r="R12" s="69"/>
      <c r="S12" s="69"/>
      <c r="T12" s="70"/>
      <c r="U12" s="71"/>
      <c r="V12" s="71"/>
      <c r="W12" s="48"/>
      <c r="X12" s="37"/>
      <c r="Y12" s="37" t="str">
        <v/>
      </c>
      <c r="Z12" s="37" t="str">
        <v/>
      </c>
      <c r="AA12" s="37" t="str">
        <v/>
      </c>
      <c r="AB12" s="37" t="str">
        <v/>
      </c>
      <c r="AC12" s="37" t="s">
        <v>9</v>
      </c>
      <c r="AD12" s="39">
        <f t="shared" si="1"/>
        <v>1</v>
      </c>
      <c r="AE12" s="39"/>
      <c r="AF12" s="39"/>
      <c r="AG12" s="39"/>
      <c r="AH12" s="39"/>
      <c r="AI12" s="39"/>
      <c r="AJ12" s="39"/>
      <c r="AK12" s="39"/>
      <c r="AL12" s="39"/>
      <c r="AM12" s="39"/>
    </row>
    <row r="13" spans="1:39" s="72" customFormat="1" ht="12.75" customHeight="1">
      <c r="A13" s="61">
        <f t="shared" si="0"/>
        <v>7</v>
      </c>
      <c r="B13" s="37" t="s">
        <v>195</v>
      </c>
      <c r="C13" s="37" t="s">
        <v>38</v>
      </c>
      <c r="D13" s="115" t="s">
        <v>186</v>
      </c>
      <c r="E13" s="63">
        <v>7</v>
      </c>
      <c r="F13" s="63"/>
      <c r="G13" s="61" t="s">
        <v>7</v>
      </c>
      <c r="H13" s="61"/>
      <c r="I13" s="61">
        <v>3</v>
      </c>
      <c r="J13" s="61"/>
      <c r="K13" s="61"/>
      <c r="L13" s="61"/>
      <c r="M13" s="64"/>
      <c r="N13" s="195" t="s">
        <v>7</v>
      </c>
      <c r="O13" s="196"/>
      <c r="P13" s="197"/>
      <c r="Q13" s="68"/>
      <c r="R13" s="69"/>
      <c r="S13" s="69"/>
      <c r="T13" s="70"/>
      <c r="U13" s="71"/>
      <c r="V13" s="71"/>
      <c r="W13" s="48" t="s">
        <v>8</v>
      </c>
      <c r="X13" s="37" t="s">
        <v>195</v>
      </c>
      <c r="Y13" s="37" t="str">
        <v>紹介元従業員コード</v>
      </c>
      <c r="Z13" s="37" t="str">
        <v>NCHAR</v>
      </c>
      <c r="AA13" s="37">
        <v>6</v>
      </c>
      <c r="AB13" s="37">
        <v>0</v>
      </c>
      <c r="AC13" s="37"/>
      <c r="AD13" s="39">
        <f t="shared" si="1"/>
        <v>2</v>
      </c>
      <c r="AE13" s="39"/>
      <c r="AF13" s="39"/>
      <c r="AG13" s="39"/>
      <c r="AH13" s="39"/>
      <c r="AI13" s="39"/>
      <c r="AJ13" s="39"/>
      <c r="AK13" s="39"/>
      <c r="AL13" s="39"/>
      <c r="AM13" s="39"/>
    </row>
    <row r="14" spans="1:39" s="72" customFormat="1" ht="12.75" customHeight="1">
      <c r="A14" s="61">
        <f t="shared" si="0"/>
        <v>8</v>
      </c>
      <c r="B14" s="37" t="s">
        <v>196</v>
      </c>
      <c r="C14" s="37" t="s">
        <v>41</v>
      </c>
      <c r="D14" s="62" t="s">
        <v>123</v>
      </c>
      <c r="E14" s="63">
        <v>7</v>
      </c>
      <c r="F14" s="63"/>
      <c r="G14" s="61" t="s">
        <v>7</v>
      </c>
      <c r="H14" s="61"/>
      <c r="I14" s="61">
        <v>3</v>
      </c>
      <c r="J14" s="61"/>
      <c r="K14" s="61"/>
      <c r="L14" s="61"/>
      <c r="M14" s="64"/>
      <c r="N14" s="195" t="s">
        <v>7</v>
      </c>
      <c r="O14" s="196"/>
      <c r="P14" s="197"/>
      <c r="Q14" s="68"/>
      <c r="R14" s="69"/>
      <c r="S14" s="69"/>
      <c r="T14" s="70"/>
      <c r="U14" s="71"/>
      <c r="V14" s="71"/>
      <c r="W14" s="48" t="s">
        <v>8</v>
      </c>
      <c r="X14" s="37" t="s">
        <v>196</v>
      </c>
      <c r="Y14" s="37" t="str">
        <v>荷主コード</v>
      </c>
      <c r="Z14" s="37" t="str">
        <v>NCHAR</v>
      </c>
      <c r="AA14" s="37">
        <v>7</v>
      </c>
      <c r="AB14" s="37">
        <v>0</v>
      </c>
      <c r="AC14" s="37"/>
      <c r="AD14" s="39">
        <f t="shared" si="1"/>
        <v>1</v>
      </c>
      <c r="AE14" s="39"/>
      <c r="AF14" s="39"/>
      <c r="AG14" s="39"/>
      <c r="AH14" s="39"/>
      <c r="AI14" s="39"/>
      <c r="AJ14" s="39"/>
      <c r="AK14" s="39"/>
      <c r="AL14" s="39"/>
      <c r="AM14" s="39"/>
    </row>
    <row r="15" spans="1:39" s="72" customFormat="1" ht="12.75" customHeight="1">
      <c r="A15" s="61">
        <f t="shared" si="0"/>
        <v>9</v>
      </c>
      <c r="B15" s="37" t="s">
        <v>197</v>
      </c>
      <c r="C15" s="37" t="s">
        <v>198</v>
      </c>
      <c r="D15" s="62" t="s">
        <v>123</v>
      </c>
      <c r="E15" s="63">
        <v>22</v>
      </c>
      <c r="F15" s="63"/>
      <c r="G15" s="61" t="s">
        <v>7</v>
      </c>
      <c r="H15" s="61"/>
      <c r="I15" s="61">
        <v>3</v>
      </c>
      <c r="J15" s="61"/>
      <c r="K15" s="61"/>
      <c r="L15" s="61"/>
      <c r="M15" s="64"/>
      <c r="N15" s="195" t="s">
        <v>7</v>
      </c>
      <c r="O15" s="196"/>
      <c r="P15" s="197"/>
      <c r="Q15" s="68"/>
      <c r="R15" s="69"/>
      <c r="S15" s="69"/>
      <c r="T15" s="70"/>
      <c r="U15" s="71"/>
      <c r="V15" s="71"/>
      <c r="W15" s="48" t="s">
        <v>8</v>
      </c>
      <c r="X15" s="37" t="s">
        <v>197</v>
      </c>
      <c r="Y15" s="37" t="str">
        <v>荷主名</v>
      </c>
      <c r="Z15" s="37" t="str">
        <v>NCHAR</v>
      </c>
      <c r="AA15" s="37">
        <v>22</v>
      </c>
      <c r="AB15" s="37">
        <v>0</v>
      </c>
      <c r="AC15" s="37"/>
      <c r="AD15" s="39">
        <f t="shared" si="1"/>
        <v>1</v>
      </c>
      <c r="AE15" s="39"/>
      <c r="AF15" s="39"/>
      <c r="AG15" s="39"/>
      <c r="AH15" s="39"/>
      <c r="AI15" s="39"/>
      <c r="AJ15" s="39"/>
      <c r="AK15" s="39"/>
      <c r="AL15" s="39"/>
      <c r="AM15" s="39"/>
    </row>
    <row r="16" spans="1:39" s="72" customFormat="1" ht="12.75" customHeight="1">
      <c r="A16" s="61">
        <f t="shared" si="0"/>
        <v>10</v>
      </c>
      <c r="B16" s="37" t="s">
        <v>199</v>
      </c>
      <c r="C16" s="37" t="s">
        <v>200</v>
      </c>
      <c r="D16" s="62" t="s">
        <v>123</v>
      </c>
      <c r="E16" s="63">
        <v>4</v>
      </c>
      <c r="F16" s="63"/>
      <c r="G16" s="61" t="s">
        <v>7</v>
      </c>
      <c r="H16" s="61"/>
      <c r="I16" s="61">
        <v>3</v>
      </c>
      <c r="J16" s="61"/>
      <c r="K16" s="61"/>
      <c r="L16" s="61"/>
      <c r="M16" s="64"/>
      <c r="N16" s="195" t="s">
        <v>7</v>
      </c>
      <c r="O16" s="196"/>
      <c r="P16" s="197"/>
      <c r="Q16" s="68"/>
      <c r="R16" s="69"/>
      <c r="S16" s="69"/>
      <c r="T16" s="70"/>
      <c r="U16" s="71"/>
      <c r="V16" s="71"/>
      <c r="W16" s="48" t="s">
        <v>8</v>
      </c>
      <c r="X16" s="37" t="s">
        <v>199</v>
      </c>
      <c r="Y16" s="37" t="str">
        <v>業種コード</v>
      </c>
      <c r="Z16" s="37" t="str">
        <v>NCHAR</v>
      </c>
      <c r="AA16" s="37">
        <v>4</v>
      </c>
      <c r="AB16" s="37">
        <v>0</v>
      </c>
      <c r="AC16" s="37"/>
      <c r="AD16" s="39">
        <f t="shared" si="1"/>
        <v>1</v>
      </c>
      <c r="AE16" s="39"/>
      <c r="AF16" s="39"/>
      <c r="AG16" s="39"/>
      <c r="AH16" s="39"/>
      <c r="AI16" s="39"/>
      <c r="AJ16" s="39"/>
      <c r="AK16" s="39"/>
      <c r="AL16" s="39"/>
      <c r="AM16" s="39"/>
    </row>
    <row r="17" spans="1:39" s="72" customFormat="1" ht="12.75" customHeight="1">
      <c r="A17" s="61">
        <f t="shared" si="0"/>
        <v>11</v>
      </c>
      <c r="B17" s="37" t="s">
        <v>201</v>
      </c>
      <c r="C17" s="37" t="s">
        <v>202</v>
      </c>
      <c r="D17" s="62"/>
      <c r="E17" s="63"/>
      <c r="F17" s="63"/>
      <c r="G17" s="61" t="s">
        <v>183</v>
      </c>
      <c r="H17" s="61"/>
      <c r="I17" s="61">
        <v>2</v>
      </c>
      <c r="J17" s="61"/>
      <c r="K17" s="61"/>
      <c r="L17" s="61"/>
      <c r="M17" s="64"/>
      <c r="N17" s="195" t="s">
        <v>7</v>
      </c>
      <c r="O17" s="196"/>
      <c r="P17" s="197"/>
      <c r="Q17" s="68"/>
      <c r="R17" s="69"/>
      <c r="S17" s="69"/>
      <c r="T17" s="70"/>
      <c r="U17" s="71"/>
      <c r="V17" s="71"/>
      <c r="W17" s="48"/>
      <c r="X17" s="37"/>
      <c r="Y17" s="37" t="str">
        <v/>
      </c>
      <c r="Z17" s="37" t="str">
        <v/>
      </c>
      <c r="AA17" s="37" t="str">
        <v/>
      </c>
      <c r="AB17" s="37" t="str">
        <v/>
      </c>
      <c r="AC17" s="37" t="s">
        <v>9</v>
      </c>
      <c r="AD17" s="39">
        <f t="shared" si="1"/>
        <v>1</v>
      </c>
      <c r="AE17" s="39"/>
      <c r="AF17" s="39"/>
      <c r="AG17" s="39"/>
      <c r="AH17" s="39"/>
      <c r="AI17" s="39"/>
      <c r="AJ17" s="39"/>
      <c r="AK17" s="39"/>
      <c r="AL17" s="39"/>
      <c r="AM17" s="39"/>
    </row>
    <row r="18" spans="1:39" s="72" customFormat="1" ht="12.75" customHeight="1">
      <c r="A18" s="61">
        <f t="shared" si="0"/>
        <v>12</v>
      </c>
      <c r="B18" s="37" t="s">
        <v>203</v>
      </c>
      <c r="C18" s="37" t="s">
        <v>204</v>
      </c>
      <c r="D18" s="115" t="s">
        <v>186</v>
      </c>
      <c r="E18" s="63">
        <v>4</v>
      </c>
      <c r="F18" s="63"/>
      <c r="G18" s="61" t="s">
        <v>7</v>
      </c>
      <c r="H18" s="61"/>
      <c r="I18" s="61">
        <v>3</v>
      </c>
      <c r="J18" s="61"/>
      <c r="K18" s="61"/>
      <c r="L18" s="61"/>
      <c r="M18" s="64"/>
      <c r="N18" s="195" t="s">
        <v>7</v>
      </c>
      <c r="O18" s="196"/>
      <c r="P18" s="197"/>
      <c r="Q18" s="68"/>
      <c r="R18" s="69"/>
      <c r="S18" s="69"/>
      <c r="T18" s="70"/>
      <c r="U18" s="71"/>
      <c r="V18" s="71"/>
      <c r="W18" s="48" t="s">
        <v>8</v>
      </c>
      <c r="X18" s="37" t="s">
        <v>203</v>
      </c>
      <c r="Y18" s="37" t="str">
        <v>紹介先事業所コード</v>
      </c>
      <c r="Z18" s="37" t="str">
        <v>NCHAR</v>
      </c>
      <c r="AA18" s="37">
        <v>4</v>
      </c>
      <c r="AB18" s="37">
        <v>0</v>
      </c>
      <c r="AC18" s="37"/>
      <c r="AD18" s="39">
        <f t="shared" si="1"/>
        <v>1</v>
      </c>
      <c r="AE18" s="39"/>
      <c r="AF18" s="39"/>
      <c r="AG18" s="39"/>
      <c r="AH18" s="39"/>
      <c r="AI18" s="39"/>
      <c r="AJ18" s="39"/>
      <c r="AK18" s="39"/>
      <c r="AL18" s="39"/>
      <c r="AM18" s="39"/>
    </row>
    <row r="19" spans="1:39" s="72" customFormat="1" ht="12.75" customHeight="1">
      <c r="A19" s="61">
        <f t="shared" si="0"/>
        <v>13</v>
      </c>
      <c r="B19" s="37" t="s">
        <v>205</v>
      </c>
      <c r="C19" s="37" t="s">
        <v>188</v>
      </c>
      <c r="D19" s="115" t="s">
        <v>186</v>
      </c>
      <c r="E19" s="63">
        <v>6</v>
      </c>
      <c r="F19" s="63"/>
      <c r="G19" s="61" t="s">
        <v>7</v>
      </c>
      <c r="H19" s="61"/>
      <c r="I19" s="61">
        <v>3</v>
      </c>
      <c r="J19" s="61"/>
      <c r="K19" s="61"/>
      <c r="L19" s="61"/>
      <c r="M19" s="64"/>
      <c r="N19" s="195" t="s">
        <v>7</v>
      </c>
      <c r="O19" s="196"/>
      <c r="P19" s="197"/>
      <c r="Q19" s="68"/>
      <c r="R19" s="69"/>
      <c r="S19" s="69"/>
      <c r="T19" s="70"/>
      <c r="U19" s="71"/>
      <c r="V19" s="71"/>
      <c r="W19" s="48" t="s">
        <v>8</v>
      </c>
      <c r="X19" s="37" t="s">
        <v>205</v>
      </c>
      <c r="Y19" s="37" t="str">
        <v>年月日</v>
      </c>
      <c r="Z19" s="37" t="str">
        <v>NCHAR</v>
      </c>
      <c r="AA19" s="37">
        <v>8</v>
      </c>
      <c r="AB19" s="37">
        <v>0</v>
      </c>
      <c r="AC19" s="37"/>
      <c r="AD19" s="39">
        <f t="shared" si="1"/>
        <v>2</v>
      </c>
      <c r="AE19" s="39"/>
      <c r="AF19" s="39"/>
      <c r="AG19" s="39"/>
      <c r="AH19" s="39"/>
      <c r="AI19" s="39"/>
      <c r="AJ19" s="39"/>
      <c r="AK19" s="39"/>
      <c r="AL19" s="39"/>
      <c r="AM19" s="39"/>
    </row>
    <row r="20" spans="1:39" s="72" customFormat="1" ht="12.75" customHeight="1">
      <c r="A20" s="61">
        <f t="shared" si="0"/>
        <v>14</v>
      </c>
      <c r="B20" s="37" t="s">
        <v>206</v>
      </c>
      <c r="C20" s="37" t="s">
        <v>190</v>
      </c>
      <c r="D20" s="115" t="s">
        <v>186</v>
      </c>
      <c r="E20" s="63">
        <v>6</v>
      </c>
      <c r="F20" s="63"/>
      <c r="G20" s="61" t="s">
        <v>7</v>
      </c>
      <c r="H20" s="61"/>
      <c r="I20" s="61">
        <v>3</v>
      </c>
      <c r="J20" s="61"/>
      <c r="K20" s="61"/>
      <c r="L20" s="61"/>
      <c r="M20" s="64"/>
      <c r="N20" s="195" t="s">
        <v>7</v>
      </c>
      <c r="O20" s="196"/>
      <c r="P20" s="197"/>
      <c r="Q20" s="68"/>
      <c r="R20" s="69"/>
      <c r="S20" s="69"/>
      <c r="T20" s="70"/>
      <c r="U20" s="71"/>
      <c r="V20" s="71"/>
      <c r="W20" s="48" t="s">
        <v>8</v>
      </c>
      <c r="X20" s="37" t="s">
        <v>206</v>
      </c>
      <c r="Y20" s="37" t="str">
        <v>紹介№</v>
      </c>
      <c r="Z20" s="37" t="str">
        <v>NCHAR</v>
      </c>
      <c r="AA20" s="37">
        <v>6</v>
      </c>
      <c r="AB20" s="37">
        <v>0</v>
      </c>
      <c r="AC20" s="37"/>
      <c r="AD20" s="39">
        <f t="shared" si="1"/>
        <v>2</v>
      </c>
      <c r="AE20" s="39"/>
      <c r="AF20" s="39"/>
      <c r="AG20" s="39"/>
      <c r="AH20" s="39"/>
      <c r="AI20" s="39"/>
      <c r="AJ20" s="39"/>
      <c r="AK20" s="39"/>
      <c r="AL20" s="39"/>
      <c r="AM20" s="39"/>
    </row>
    <row r="21" spans="1:39" s="72" customFormat="1" ht="12.75" customHeight="1">
      <c r="A21" s="61">
        <f t="shared" si="0"/>
        <v>15</v>
      </c>
      <c r="B21" s="37" t="s">
        <v>207</v>
      </c>
      <c r="C21" s="37" t="s">
        <v>192</v>
      </c>
      <c r="D21" s="62" t="s">
        <v>123</v>
      </c>
      <c r="E21" s="63">
        <v>4</v>
      </c>
      <c r="F21" s="63"/>
      <c r="G21" s="61" t="s">
        <v>7</v>
      </c>
      <c r="H21" s="61"/>
      <c r="I21" s="61">
        <v>3</v>
      </c>
      <c r="J21" s="61"/>
      <c r="K21" s="61"/>
      <c r="L21" s="61"/>
      <c r="M21" s="64"/>
      <c r="N21" s="195" t="s">
        <v>7</v>
      </c>
      <c r="O21" s="196"/>
      <c r="P21" s="197"/>
      <c r="Q21" s="68"/>
      <c r="R21" s="69"/>
      <c r="S21" s="69"/>
      <c r="T21" s="70"/>
      <c r="U21" s="71"/>
      <c r="V21" s="71"/>
      <c r="W21" s="48"/>
      <c r="X21" s="37"/>
      <c r="Y21" s="37" t="str">
        <v/>
      </c>
      <c r="Z21" s="37" t="str">
        <v/>
      </c>
      <c r="AA21" s="37" t="str">
        <v/>
      </c>
      <c r="AB21" s="37" t="str">
        <v/>
      </c>
      <c r="AC21" s="37" t="s">
        <v>9</v>
      </c>
      <c r="AD21" s="39">
        <f t="shared" si="1"/>
        <v>3</v>
      </c>
      <c r="AE21" s="39"/>
      <c r="AF21" s="39"/>
      <c r="AG21" s="39"/>
      <c r="AH21" s="39"/>
      <c r="AI21" s="39"/>
      <c r="AJ21" s="39"/>
      <c r="AK21" s="39"/>
      <c r="AL21" s="39"/>
      <c r="AM21" s="39"/>
    </row>
    <row r="22" spans="1:39" s="72" customFormat="1" ht="12.75" customHeight="1">
      <c r="A22" s="61">
        <f t="shared" si="0"/>
        <v>16</v>
      </c>
      <c r="B22" s="37" t="s">
        <v>208</v>
      </c>
      <c r="C22" s="37" t="s">
        <v>209</v>
      </c>
      <c r="D22" s="62"/>
      <c r="E22" s="63"/>
      <c r="F22" s="63"/>
      <c r="G22" s="61" t="s">
        <v>183</v>
      </c>
      <c r="H22" s="61"/>
      <c r="I22" s="61">
        <v>2</v>
      </c>
      <c r="J22" s="61"/>
      <c r="K22" s="61"/>
      <c r="L22" s="61"/>
      <c r="M22" s="64"/>
      <c r="N22" s="195" t="s">
        <v>7</v>
      </c>
      <c r="O22" s="196"/>
      <c r="P22" s="197"/>
      <c r="Q22" s="68"/>
      <c r="R22" s="69"/>
      <c r="S22" s="69"/>
      <c r="T22" s="70"/>
      <c r="U22" s="71"/>
      <c r="V22" s="71"/>
      <c r="W22" s="48"/>
      <c r="X22" s="37"/>
      <c r="Y22" s="37" t="str">
        <v/>
      </c>
      <c r="Z22" s="37" t="str">
        <v/>
      </c>
      <c r="AA22" s="37" t="str">
        <v/>
      </c>
      <c r="AB22" s="37" t="str">
        <v/>
      </c>
      <c r="AC22" s="37" t="s">
        <v>9</v>
      </c>
      <c r="AD22" s="39">
        <f t="shared" si="1"/>
        <v>1</v>
      </c>
      <c r="AE22" s="39"/>
      <c r="AF22" s="39"/>
      <c r="AG22" s="39"/>
      <c r="AH22" s="39"/>
      <c r="AI22" s="39"/>
      <c r="AJ22" s="39"/>
      <c r="AK22" s="39"/>
      <c r="AL22" s="39"/>
      <c r="AM22" s="39"/>
    </row>
    <row r="23" spans="1:39" s="72" customFormat="1" ht="12.75" customHeight="1">
      <c r="A23" s="61">
        <f t="shared" si="0"/>
        <v>17</v>
      </c>
      <c r="B23" s="37" t="s">
        <v>210</v>
      </c>
      <c r="C23" s="37" t="s">
        <v>211</v>
      </c>
      <c r="D23" s="62" t="s">
        <v>123</v>
      </c>
      <c r="E23" s="63">
        <v>42</v>
      </c>
      <c r="F23" s="63"/>
      <c r="G23" s="61" t="s">
        <v>7</v>
      </c>
      <c r="H23" s="61"/>
      <c r="I23" s="61">
        <v>3</v>
      </c>
      <c r="J23" s="61"/>
      <c r="K23" s="61"/>
      <c r="L23" s="61"/>
      <c r="M23" s="64"/>
      <c r="N23" s="195" t="s">
        <v>7</v>
      </c>
      <c r="O23" s="196"/>
      <c r="P23" s="197"/>
      <c r="Q23" s="68"/>
      <c r="R23" s="69"/>
      <c r="S23" s="69"/>
      <c r="T23" s="70"/>
      <c r="U23" s="71"/>
      <c r="V23" s="71"/>
      <c r="W23" s="48" t="s">
        <v>8</v>
      </c>
      <c r="X23" s="37" t="s">
        <v>210</v>
      </c>
      <c r="Y23" s="37" t="str">
        <v>紹介先荷主名（漢字）</v>
      </c>
      <c r="Z23" s="37" t="str">
        <v>NCHAR</v>
      </c>
      <c r="AA23" s="37">
        <v>42</v>
      </c>
      <c r="AB23" s="37">
        <v>0</v>
      </c>
      <c r="AC23" s="37"/>
      <c r="AD23" s="39">
        <f t="shared" si="1"/>
        <v>1</v>
      </c>
      <c r="AE23" s="39"/>
      <c r="AF23" s="39"/>
      <c r="AG23" s="39"/>
      <c r="AH23" s="39"/>
      <c r="AI23" s="39"/>
      <c r="AJ23" s="39"/>
      <c r="AK23" s="39"/>
      <c r="AL23" s="39"/>
      <c r="AM23" s="39"/>
    </row>
    <row r="24" spans="1:39" s="72" customFormat="1" ht="12.75" customHeight="1">
      <c r="A24" s="61">
        <f t="shared" si="0"/>
        <v>18</v>
      </c>
      <c r="B24" s="37" t="s">
        <v>212</v>
      </c>
      <c r="C24" s="37" t="s">
        <v>213</v>
      </c>
      <c r="D24" s="62" t="s">
        <v>123</v>
      </c>
      <c r="E24" s="63">
        <v>40</v>
      </c>
      <c r="F24" s="63"/>
      <c r="G24" s="61" t="s">
        <v>7</v>
      </c>
      <c r="H24" s="61"/>
      <c r="I24" s="61">
        <v>3</v>
      </c>
      <c r="J24" s="61"/>
      <c r="K24" s="61"/>
      <c r="L24" s="61"/>
      <c r="M24" s="64"/>
      <c r="N24" s="195" t="s">
        <v>7</v>
      </c>
      <c r="O24" s="196"/>
      <c r="P24" s="197"/>
      <c r="Q24" s="68"/>
      <c r="R24" s="69"/>
      <c r="S24" s="69"/>
      <c r="T24" s="70"/>
      <c r="U24" s="71"/>
      <c r="V24" s="71"/>
      <c r="W24" s="48" t="s">
        <v>8</v>
      </c>
      <c r="X24" s="37" t="s">
        <v>212</v>
      </c>
      <c r="Y24" s="37" t="str">
        <v>紹介先荷主名（カナ）</v>
      </c>
      <c r="Z24" s="37" t="str">
        <v>NCHAR</v>
      </c>
      <c r="AA24" s="37">
        <v>40</v>
      </c>
      <c r="AB24" s="37">
        <v>0</v>
      </c>
      <c r="AC24" s="37"/>
      <c r="AD24" s="39">
        <f t="shared" si="1"/>
        <v>1</v>
      </c>
      <c r="AE24" s="39"/>
      <c r="AF24" s="39"/>
      <c r="AG24" s="39"/>
      <c r="AH24" s="39"/>
      <c r="AI24" s="39"/>
      <c r="AJ24" s="39"/>
      <c r="AK24" s="39"/>
      <c r="AL24" s="39"/>
      <c r="AM24" s="39"/>
    </row>
    <row r="25" spans="1:39" s="72" customFormat="1" ht="12.75" customHeight="1">
      <c r="A25" s="61">
        <f t="shared" si="0"/>
        <v>19</v>
      </c>
      <c r="B25" s="37" t="s">
        <v>214</v>
      </c>
      <c r="C25" s="37" t="s">
        <v>215</v>
      </c>
      <c r="D25" s="62" t="s">
        <v>123</v>
      </c>
      <c r="E25" s="63">
        <v>42</v>
      </c>
      <c r="F25" s="63"/>
      <c r="G25" s="61" t="s">
        <v>7</v>
      </c>
      <c r="H25" s="61"/>
      <c r="I25" s="61">
        <v>3</v>
      </c>
      <c r="J25" s="61"/>
      <c r="K25" s="61"/>
      <c r="L25" s="61"/>
      <c r="M25" s="64"/>
      <c r="N25" s="195" t="s">
        <v>7</v>
      </c>
      <c r="O25" s="196"/>
      <c r="P25" s="197"/>
      <c r="Q25" s="68"/>
      <c r="R25" s="69"/>
      <c r="S25" s="69"/>
      <c r="T25" s="70"/>
      <c r="U25" s="71"/>
      <c r="V25" s="71"/>
      <c r="W25" s="48" t="s">
        <v>8</v>
      </c>
      <c r="X25" s="37" t="s">
        <v>214</v>
      </c>
      <c r="Y25" s="37" t="str">
        <v>紹介先住所１</v>
      </c>
      <c r="Z25" s="37" t="str">
        <v>NCHAR</v>
      </c>
      <c r="AA25" s="37">
        <v>42</v>
      </c>
      <c r="AB25" s="37">
        <v>0</v>
      </c>
      <c r="AC25" s="37"/>
      <c r="AD25" s="39">
        <f t="shared" si="1"/>
        <v>1</v>
      </c>
      <c r="AE25" s="39"/>
      <c r="AF25" s="39"/>
      <c r="AG25" s="39"/>
      <c r="AH25" s="39"/>
      <c r="AI25" s="39"/>
      <c r="AJ25" s="39"/>
      <c r="AK25" s="39"/>
      <c r="AL25" s="39"/>
      <c r="AM25" s="39"/>
    </row>
    <row r="26" spans="1:39" s="72" customFormat="1" ht="12.75" customHeight="1">
      <c r="A26" s="61">
        <f t="shared" si="0"/>
        <v>20</v>
      </c>
      <c r="B26" s="37" t="s">
        <v>216</v>
      </c>
      <c r="C26" s="37" t="s">
        <v>217</v>
      </c>
      <c r="D26" s="62" t="s">
        <v>123</v>
      </c>
      <c r="E26" s="63">
        <v>42</v>
      </c>
      <c r="F26" s="63"/>
      <c r="G26" s="61" t="s">
        <v>7</v>
      </c>
      <c r="H26" s="61"/>
      <c r="I26" s="61">
        <v>3</v>
      </c>
      <c r="J26" s="61"/>
      <c r="K26" s="61"/>
      <c r="L26" s="61"/>
      <c r="M26" s="64"/>
      <c r="N26" s="195" t="s">
        <v>7</v>
      </c>
      <c r="O26" s="196"/>
      <c r="P26" s="197"/>
      <c r="Q26" s="68"/>
      <c r="R26" s="69"/>
      <c r="S26" s="69"/>
      <c r="T26" s="70"/>
      <c r="U26" s="71"/>
      <c r="V26" s="71"/>
      <c r="W26" s="48" t="s">
        <v>8</v>
      </c>
      <c r="X26" s="37" t="s">
        <v>216</v>
      </c>
      <c r="Y26" s="37" t="str">
        <v>紹介先住所２</v>
      </c>
      <c r="Z26" s="37" t="str">
        <v>NCHAR</v>
      </c>
      <c r="AA26" s="37">
        <v>42</v>
      </c>
      <c r="AB26" s="37">
        <v>0</v>
      </c>
      <c r="AC26" s="37"/>
      <c r="AD26" s="39">
        <f t="shared" si="1"/>
        <v>1</v>
      </c>
      <c r="AE26" s="39"/>
      <c r="AF26" s="39"/>
      <c r="AG26" s="39"/>
      <c r="AH26" s="39"/>
      <c r="AI26" s="39"/>
      <c r="AJ26" s="39"/>
      <c r="AK26" s="39"/>
      <c r="AL26" s="39"/>
      <c r="AM26" s="39"/>
    </row>
    <row r="27" spans="1:39" s="72" customFormat="1" ht="12.75" customHeight="1">
      <c r="A27" s="61">
        <f t="shared" si="0"/>
        <v>21</v>
      </c>
      <c r="B27" s="37" t="s">
        <v>218</v>
      </c>
      <c r="C27" s="37" t="s">
        <v>219</v>
      </c>
      <c r="D27" s="115" t="s">
        <v>186</v>
      </c>
      <c r="E27" s="63">
        <v>2</v>
      </c>
      <c r="F27" s="63"/>
      <c r="G27" s="61" t="s">
        <v>7</v>
      </c>
      <c r="H27" s="61">
        <v>3</v>
      </c>
      <c r="I27" s="61">
        <v>3</v>
      </c>
      <c r="J27" s="61"/>
      <c r="K27" s="61"/>
      <c r="L27" s="61"/>
      <c r="M27" s="64"/>
      <c r="N27" s="195" t="s">
        <v>7</v>
      </c>
      <c r="O27" s="196"/>
      <c r="P27" s="197"/>
      <c r="Q27" s="68"/>
      <c r="R27" s="69"/>
      <c r="S27" s="69"/>
      <c r="T27" s="70"/>
      <c r="U27" s="71"/>
      <c r="V27" s="71"/>
      <c r="W27" s="48"/>
      <c r="X27" s="37"/>
      <c r="Y27" s="37" t="str">
        <v/>
      </c>
      <c r="Z27" s="37" t="str">
        <v/>
      </c>
      <c r="AA27" s="37" t="str">
        <v/>
      </c>
      <c r="AB27" s="37" t="str">
        <v/>
      </c>
      <c r="AC27" s="37" t="s">
        <v>9</v>
      </c>
      <c r="AD27" s="39">
        <f t="shared" si="1"/>
        <v>1</v>
      </c>
      <c r="AE27" s="39"/>
      <c r="AF27" s="39"/>
      <c r="AG27" s="39"/>
      <c r="AH27" s="39"/>
      <c r="AI27" s="39"/>
      <c r="AJ27" s="39"/>
      <c r="AK27" s="39"/>
      <c r="AL27" s="39"/>
      <c r="AM27" s="39"/>
    </row>
    <row r="28" spans="1:39" s="72" customFormat="1" ht="12.75" customHeight="1">
      <c r="A28" s="61">
        <f t="shared" si="0"/>
        <v>22</v>
      </c>
      <c r="B28" s="37" t="s">
        <v>220</v>
      </c>
      <c r="C28" s="37" t="s">
        <v>221</v>
      </c>
      <c r="D28" s="62" t="s">
        <v>123</v>
      </c>
      <c r="E28" s="63">
        <v>14</v>
      </c>
      <c r="F28" s="63"/>
      <c r="G28" s="61" t="s">
        <v>7</v>
      </c>
      <c r="H28" s="61"/>
      <c r="I28" s="61">
        <v>3</v>
      </c>
      <c r="J28" s="61"/>
      <c r="K28" s="61"/>
      <c r="L28" s="61"/>
      <c r="M28" s="64"/>
      <c r="N28" s="195" t="s">
        <v>7</v>
      </c>
      <c r="O28" s="196"/>
      <c r="P28" s="197"/>
      <c r="Q28" s="68"/>
      <c r="R28" s="69"/>
      <c r="S28" s="69"/>
      <c r="T28" s="70"/>
      <c r="U28" s="71"/>
      <c r="V28" s="71"/>
      <c r="W28" s="48" t="s">
        <v>8</v>
      </c>
      <c r="X28" s="37" t="s">
        <v>220</v>
      </c>
      <c r="Y28" s="37" t="str">
        <v>紹介先その他業者名</v>
      </c>
      <c r="Z28" s="37" t="str">
        <v>NCHAR</v>
      </c>
      <c r="AA28" s="37">
        <v>14</v>
      </c>
      <c r="AB28" s="37">
        <v>0</v>
      </c>
      <c r="AC28" s="37"/>
      <c r="AD28" s="39">
        <f t="shared" si="1"/>
        <v>1</v>
      </c>
      <c r="AE28" s="39"/>
      <c r="AF28" s="39"/>
      <c r="AG28" s="39"/>
      <c r="AH28" s="39"/>
      <c r="AI28" s="39"/>
      <c r="AJ28" s="39"/>
      <c r="AK28" s="39"/>
      <c r="AL28" s="39"/>
      <c r="AM28" s="39"/>
    </row>
    <row r="29" spans="1:39" s="72" customFormat="1" ht="12.75" customHeight="1">
      <c r="A29" s="61">
        <f t="shared" si="0"/>
        <v>23</v>
      </c>
      <c r="B29" s="37" t="s">
        <v>222</v>
      </c>
      <c r="C29" s="37" t="s">
        <v>223</v>
      </c>
      <c r="D29" s="62"/>
      <c r="E29" s="63"/>
      <c r="F29" s="63"/>
      <c r="G29" s="61" t="s">
        <v>183</v>
      </c>
      <c r="H29" s="61"/>
      <c r="I29" s="61">
        <v>2</v>
      </c>
      <c r="J29" s="61"/>
      <c r="K29" s="61"/>
      <c r="L29" s="61"/>
      <c r="M29" s="64"/>
      <c r="N29" s="195" t="s">
        <v>7</v>
      </c>
      <c r="O29" s="196"/>
      <c r="P29" s="197"/>
      <c r="Q29" s="68"/>
      <c r="R29" s="69"/>
      <c r="S29" s="69"/>
      <c r="T29" s="70"/>
      <c r="U29" s="71"/>
      <c r="V29" s="71"/>
      <c r="W29" s="48"/>
      <c r="X29" s="37"/>
      <c r="Y29" s="37" t="str">
        <v/>
      </c>
      <c r="Z29" s="37" t="str">
        <v/>
      </c>
      <c r="AA29" s="37" t="str">
        <v/>
      </c>
      <c r="AB29" s="37" t="str">
        <v/>
      </c>
      <c r="AC29" s="37" t="s">
        <v>9</v>
      </c>
      <c r="AD29" s="39">
        <f t="shared" si="1"/>
        <v>2</v>
      </c>
      <c r="AE29" s="39"/>
      <c r="AF29" s="39"/>
      <c r="AG29" s="39"/>
      <c r="AH29" s="39"/>
      <c r="AI29" s="39"/>
      <c r="AJ29" s="39"/>
      <c r="AK29" s="39"/>
      <c r="AL29" s="39"/>
      <c r="AM29" s="39"/>
    </row>
    <row r="30" spans="1:39" s="72" customFormat="1" ht="12.75" customHeight="1">
      <c r="A30" s="61">
        <f t="shared" si="0"/>
        <v>24</v>
      </c>
      <c r="B30" s="37" t="s">
        <v>224</v>
      </c>
      <c r="C30" s="37" t="s">
        <v>38</v>
      </c>
      <c r="D30" s="115" t="s">
        <v>186</v>
      </c>
      <c r="E30" s="63">
        <v>7</v>
      </c>
      <c r="F30" s="63"/>
      <c r="G30" s="61" t="s">
        <v>7</v>
      </c>
      <c r="H30" s="61"/>
      <c r="I30" s="61">
        <v>3</v>
      </c>
      <c r="J30" s="61"/>
      <c r="K30" s="61"/>
      <c r="L30" s="61"/>
      <c r="M30" s="64"/>
      <c r="N30" s="195" t="s">
        <v>7</v>
      </c>
      <c r="O30" s="196"/>
      <c r="P30" s="197"/>
      <c r="Q30" s="68"/>
      <c r="R30" s="69"/>
      <c r="S30" s="69"/>
      <c r="T30" s="70"/>
      <c r="U30" s="71"/>
      <c r="V30" s="71"/>
      <c r="W30" s="48" t="s">
        <v>8</v>
      </c>
      <c r="X30" s="37" t="s">
        <v>224</v>
      </c>
      <c r="Y30" s="37" t="str">
        <v>経過従業員コード</v>
      </c>
      <c r="Z30" s="37" t="str">
        <v>NCHAR</v>
      </c>
      <c r="AA30" s="37">
        <v>6</v>
      </c>
      <c r="AB30" s="37">
        <v>0</v>
      </c>
      <c r="AC30" s="37"/>
      <c r="AD30" s="39">
        <f t="shared" si="1"/>
        <v>2</v>
      </c>
      <c r="AE30" s="39"/>
      <c r="AF30" s="39"/>
      <c r="AG30" s="39"/>
      <c r="AH30" s="39"/>
      <c r="AI30" s="39"/>
      <c r="AJ30" s="39"/>
      <c r="AK30" s="39"/>
      <c r="AL30" s="39"/>
      <c r="AM30" s="39"/>
    </row>
    <row r="31" spans="1:39" s="72" customFormat="1" ht="12.75" customHeight="1">
      <c r="A31" s="61">
        <f t="shared" si="0"/>
        <v>25</v>
      </c>
      <c r="B31" s="37" t="s">
        <v>294</v>
      </c>
      <c r="C31" s="37" t="s">
        <v>223</v>
      </c>
      <c r="D31" s="62"/>
      <c r="E31" s="63"/>
      <c r="F31" s="63"/>
      <c r="G31" s="61" t="s">
        <v>183</v>
      </c>
      <c r="H31" s="61">
        <v>3</v>
      </c>
      <c r="I31" s="61">
        <v>3</v>
      </c>
      <c r="J31" s="61"/>
      <c r="K31" s="61"/>
      <c r="L31" s="61"/>
      <c r="M31" s="64"/>
      <c r="N31" s="195" t="s">
        <v>7</v>
      </c>
      <c r="O31" s="196"/>
      <c r="P31" s="197"/>
      <c r="Q31" s="68"/>
      <c r="R31" s="69"/>
      <c r="S31" s="69"/>
      <c r="T31" s="70"/>
      <c r="U31" s="71"/>
      <c r="V31" s="71"/>
      <c r="W31" s="48"/>
      <c r="X31" s="37"/>
      <c r="Y31" s="37" t="str">
        <v/>
      </c>
      <c r="Z31" s="37" t="str">
        <v/>
      </c>
      <c r="AA31" s="37" t="str">
        <v/>
      </c>
      <c r="AB31" s="37" t="str">
        <v/>
      </c>
      <c r="AC31" s="37" t="s">
        <v>9</v>
      </c>
      <c r="AD31" s="39">
        <f t="shared" si="1"/>
        <v>2</v>
      </c>
      <c r="AE31" s="39"/>
      <c r="AF31" s="39"/>
      <c r="AG31" s="39"/>
      <c r="AH31" s="39"/>
      <c r="AI31" s="39"/>
      <c r="AJ31" s="39"/>
      <c r="AK31" s="39"/>
      <c r="AL31" s="39"/>
      <c r="AM31" s="39"/>
    </row>
    <row r="32" spans="1:39" s="72" customFormat="1" ht="12.75" customHeight="1">
      <c r="A32" s="61">
        <f t="shared" si="0"/>
        <v>26</v>
      </c>
      <c r="B32" s="37" t="s">
        <v>295</v>
      </c>
      <c r="C32" s="37" t="s">
        <v>227</v>
      </c>
      <c r="D32" s="115" t="s">
        <v>186</v>
      </c>
      <c r="E32" s="63">
        <v>2</v>
      </c>
      <c r="F32" s="63"/>
      <c r="G32" s="61" t="s">
        <v>7</v>
      </c>
      <c r="H32" s="61"/>
      <c r="I32" s="61">
        <v>4</v>
      </c>
      <c r="J32" s="61"/>
      <c r="K32" s="61"/>
      <c r="L32" s="61"/>
      <c r="M32" s="64"/>
      <c r="N32" s="195" t="s">
        <v>7</v>
      </c>
      <c r="O32" s="196"/>
      <c r="P32" s="197"/>
      <c r="Q32" s="68"/>
      <c r="R32" s="69"/>
      <c r="S32" s="69"/>
      <c r="T32" s="70"/>
      <c r="U32" s="71"/>
      <c r="V32" s="71"/>
      <c r="W32" s="48" t="s">
        <v>8</v>
      </c>
      <c r="X32" s="37" t="s">
        <v>256</v>
      </c>
      <c r="Y32" s="37" t="str">
        <v>経過区分１</v>
      </c>
      <c r="Z32" s="37" t="str">
        <v>NCHAR</v>
      </c>
      <c r="AA32" s="37">
        <v>2</v>
      </c>
      <c r="AB32" s="37">
        <v>0</v>
      </c>
      <c r="AC32" s="37"/>
      <c r="AD32" s="39">
        <f t="shared" si="1"/>
        <v>3</v>
      </c>
      <c r="AE32" s="39"/>
      <c r="AF32" s="39"/>
      <c r="AG32" s="39"/>
      <c r="AH32" s="39"/>
      <c r="AI32" s="39"/>
      <c r="AJ32" s="39"/>
      <c r="AK32" s="39"/>
      <c r="AL32" s="39"/>
      <c r="AM32" s="39"/>
    </row>
    <row r="33" spans="1:39" s="72" customFormat="1" ht="12.75" customHeight="1">
      <c r="A33" s="61">
        <f t="shared" si="0"/>
        <v>27</v>
      </c>
      <c r="B33" s="37" t="s">
        <v>296</v>
      </c>
      <c r="C33" s="37" t="s">
        <v>229</v>
      </c>
      <c r="D33" s="115" t="s">
        <v>186</v>
      </c>
      <c r="E33" s="63">
        <v>6</v>
      </c>
      <c r="F33" s="63"/>
      <c r="G33" s="61" t="s">
        <v>7</v>
      </c>
      <c r="H33" s="61"/>
      <c r="I33" s="61">
        <v>4</v>
      </c>
      <c r="J33" s="61"/>
      <c r="K33" s="61"/>
      <c r="L33" s="61"/>
      <c r="M33" s="64"/>
      <c r="N33" s="195" t="s">
        <v>7</v>
      </c>
      <c r="O33" s="196"/>
      <c r="P33" s="197"/>
      <c r="Q33" s="68"/>
      <c r="R33" s="69"/>
      <c r="S33" s="69"/>
      <c r="T33" s="70"/>
      <c r="U33" s="71"/>
      <c r="V33" s="71"/>
      <c r="W33" s="48" t="s">
        <v>8</v>
      </c>
      <c r="X33" s="37" t="s">
        <v>258</v>
      </c>
      <c r="Y33" s="37" t="str">
        <v>訪問年月日１</v>
      </c>
      <c r="Z33" s="37" t="str">
        <v>NCHAR</v>
      </c>
      <c r="AA33" s="37">
        <v>8</v>
      </c>
      <c r="AB33" s="37">
        <v>0</v>
      </c>
      <c r="AC33" s="37"/>
      <c r="AD33" s="39">
        <f t="shared" si="1"/>
        <v>3</v>
      </c>
      <c r="AE33" s="39"/>
      <c r="AF33" s="39"/>
      <c r="AG33" s="39"/>
      <c r="AH33" s="39"/>
      <c r="AI33" s="39"/>
      <c r="AJ33" s="39"/>
      <c r="AK33" s="39"/>
      <c r="AL33" s="39"/>
      <c r="AM33" s="39"/>
    </row>
    <row r="34" spans="1:39" s="72" customFormat="1" ht="12.75" customHeight="1">
      <c r="A34" s="61">
        <f t="shared" ref="A34:A37" si="2">ROW()-6</f>
        <v>28</v>
      </c>
      <c r="B34" s="37" t="s">
        <v>297</v>
      </c>
      <c r="C34" s="37" t="s">
        <v>227</v>
      </c>
      <c r="D34" s="115" t="s">
        <v>186</v>
      </c>
      <c r="E34" s="63">
        <v>2</v>
      </c>
      <c r="F34" s="63"/>
      <c r="G34" s="61" t="s">
        <v>7</v>
      </c>
      <c r="H34" s="61"/>
      <c r="I34" s="61">
        <v>4</v>
      </c>
      <c r="J34" s="61"/>
      <c r="K34" s="61"/>
      <c r="L34" s="61"/>
      <c r="M34" s="64"/>
      <c r="N34" s="65"/>
      <c r="O34" s="66"/>
      <c r="P34" s="67"/>
      <c r="Q34" s="68"/>
      <c r="R34" s="69"/>
      <c r="S34" s="69"/>
      <c r="T34" s="70"/>
      <c r="U34" s="71"/>
      <c r="V34" s="71"/>
      <c r="W34" s="48" t="s">
        <v>8</v>
      </c>
      <c r="X34" s="37" t="s">
        <v>260</v>
      </c>
      <c r="Y34" s="37" t="str">
        <v>経過区分２</v>
      </c>
      <c r="Z34" s="37" t="str">
        <v>NCHAR</v>
      </c>
      <c r="AA34" s="37">
        <v>2</v>
      </c>
      <c r="AB34" s="37">
        <v>0</v>
      </c>
      <c r="AC34" s="37"/>
      <c r="AD34" s="39">
        <f t="shared" ref="AD34:AD37" si="3">COUNTIF($C$7:$C$42,C34)</f>
        <v>3</v>
      </c>
      <c r="AE34" s="39"/>
      <c r="AF34" s="39"/>
      <c r="AG34" s="39"/>
      <c r="AH34" s="39"/>
      <c r="AI34" s="39"/>
      <c r="AJ34" s="39"/>
      <c r="AK34" s="39"/>
      <c r="AL34" s="39"/>
      <c r="AM34" s="39"/>
    </row>
    <row r="35" spans="1:39" s="72" customFormat="1" ht="12.75" customHeight="1">
      <c r="A35" s="61">
        <f t="shared" si="2"/>
        <v>29</v>
      </c>
      <c r="B35" s="37" t="s">
        <v>298</v>
      </c>
      <c r="C35" s="37" t="s">
        <v>229</v>
      </c>
      <c r="D35" s="115" t="s">
        <v>186</v>
      </c>
      <c r="E35" s="63">
        <v>6</v>
      </c>
      <c r="F35" s="63"/>
      <c r="G35" s="61" t="s">
        <v>7</v>
      </c>
      <c r="H35" s="61"/>
      <c r="I35" s="61">
        <v>4</v>
      </c>
      <c r="J35" s="61"/>
      <c r="K35" s="61"/>
      <c r="L35" s="61"/>
      <c r="M35" s="64"/>
      <c r="N35" s="65"/>
      <c r="O35" s="66"/>
      <c r="P35" s="67"/>
      <c r="Q35" s="68"/>
      <c r="R35" s="69"/>
      <c r="S35" s="69"/>
      <c r="T35" s="70"/>
      <c r="U35" s="71"/>
      <c r="V35" s="71"/>
      <c r="W35" s="48" t="s">
        <v>8</v>
      </c>
      <c r="X35" s="37" t="s">
        <v>262</v>
      </c>
      <c r="Y35" s="37" t="str">
        <v>訪問年月日２</v>
      </c>
      <c r="Z35" s="37" t="str">
        <v>NCHAR</v>
      </c>
      <c r="AA35" s="37">
        <v>8</v>
      </c>
      <c r="AB35" s="37">
        <v>0</v>
      </c>
      <c r="AC35" s="37"/>
      <c r="AD35" s="39">
        <f t="shared" si="3"/>
        <v>3</v>
      </c>
      <c r="AE35" s="39"/>
      <c r="AF35" s="39"/>
      <c r="AG35" s="39"/>
      <c r="AH35" s="39"/>
      <c r="AI35" s="39"/>
      <c r="AJ35" s="39"/>
      <c r="AK35" s="39"/>
      <c r="AL35" s="39"/>
      <c r="AM35" s="39"/>
    </row>
    <row r="36" spans="1:39" s="72" customFormat="1" ht="12.75" customHeight="1">
      <c r="A36" s="61">
        <f t="shared" si="2"/>
        <v>30</v>
      </c>
      <c r="B36" s="37" t="s">
        <v>299</v>
      </c>
      <c r="C36" s="37" t="s">
        <v>227</v>
      </c>
      <c r="D36" s="115" t="s">
        <v>186</v>
      </c>
      <c r="E36" s="63">
        <v>2</v>
      </c>
      <c r="F36" s="63"/>
      <c r="G36" s="61" t="s">
        <v>7</v>
      </c>
      <c r="H36" s="61"/>
      <c r="I36" s="61">
        <v>4</v>
      </c>
      <c r="J36" s="61"/>
      <c r="K36" s="61"/>
      <c r="L36" s="61"/>
      <c r="M36" s="64"/>
      <c r="N36" s="65"/>
      <c r="O36" s="66"/>
      <c r="P36" s="67"/>
      <c r="Q36" s="68"/>
      <c r="R36" s="69"/>
      <c r="S36" s="69"/>
      <c r="T36" s="70"/>
      <c r="U36" s="71"/>
      <c r="V36" s="71"/>
      <c r="W36" s="48" t="s">
        <v>8</v>
      </c>
      <c r="X36" s="37" t="s">
        <v>264</v>
      </c>
      <c r="Y36" s="37" t="str">
        <v>経過区分３</v>
      </c>
      <c r="Z36" s="37" t="str">
        <v>NCHAR</v>
      </c>
      <c r="AA36" s="37">
        <v>2</v>
      </c>
      <c r="AB36" s="37">
        <v>0</v>
      </c>
      <c r="AC36" s="37"/>
      <c r="AD36" s="39">
        <f t="shared" si="3"/>
        <v>3</v>
      </c>
      <c r="AE36" s="39"/>
      <c r="AF36" s="39"/>
      <c r="AG36" s="39"/>
      <c r="AH36" s="39"/>
      <c r="AI36" s="39"/>
      <c r="AJ36" s="39"/>
      <c r="AK36" s="39"/>
      <c r="AL36" s="39"/>
      <c r="AM36" s="39"/>
    </row>
    <row r="37" spans="1:39" s="72" customFormat="1" ht="12.75" customHeight="1">
      <c r="A37" s="61">
        <f t="shared" si="2"/>
        <v>31</v>
      </c>
      <c r="B37" s="37" t="s">
        <v>300</v>
      </c>
      <c r="C37" s="37" t="s">
        <v>229</v>
      </c>
      <c r="D37" s="115" t="s">
        <v>186</v>
      </c>
      <c r="E37" s="63">
        <v>6</v>
      </c>
      <c r="F37" s="63"/>
      <c r="G37" s="61" t="s">
        <v>7</v>
      </c>
      <c r="H37" s="61"/>
      <c r="I37" s="61">
        <v>4</v>
      </c>
      <c r="J37" s="61"/>
      <c r="K37" s="61"/>
      <c r="L37" s="61"/>
      <c r="M37" s="64"/>
      <c r="N37" s="65"/>
      <c r="O37" s="66"/>
      <c r="P37" s="67"/>
      <c r="Q37" s="68"/>
      <c r="R37" s="69"/>
      <c r="S37" s="69"/>
      <c r="T37" s="70"/>
      <c r="U37" s="71"/>
      <c r="V37" s="71"/>
      <c r="W37" s="48" t="s">
        <v>8</v>
      </c>
      <c r="X37" s="37" t="s">
        <v>266</v>
      </c>
      <c r="Y37" s="37" t="str">
        <v>訪問年月日３</v>
      </c>
      <c r="Z37" s="37" t="str">
        <v>NCHAR</v>
      </c>
      <c r="AA37" s="37">
        <v>8</v>
      </c>
      <c r="AB37" s="37">
        <v>0</v>
      </c>
      <c r="AC37" s="37"/>
      <c r="AD37" s="39">
        <f t="shared" si="3"/>
        <v>3</v>
      </c>
      <c r="AE37" s="39"/>
      <c r="AF37" s="39"/>
      <c r="AG37" s="39"/>
      <c r="AH37" s="39"/>
      <c r="AI37" s="39"/>
      <c r="AJ37" s="39"/>
      <c r="AK37" s="39"/>
      <c r="AL37" s="39"/>
      <c r="AM37" s="39"/>
    </row>
    <row r="38" spans="1:39" s="72" customFormat="1" ht="12.75" customHeight="1">
      <c r="A38" s="61">
        <f>ROW()-6</f>
        <v>32</v>
      </c>
      <c r="B38" s="37" t="s">
        <v>230</v>
      </c>
      <c r="C38" s="37" t="s">
        <v>192</v>
      </c>
      <c r="D38" s="62" t="s">
        <v>123</v>
      </c>
      <c r="E38" s="63">
        <v>84</v>
      </c>
      <c r="F38" s="63"/>
      <c r="G38" s="61" t="s">
        <v>7</v>
      </c>
      <c r="H38" s="61"/>
      <c r="I38" s="61">
        <v>2</v>
      </c>
      <c r="J38" s="61"/>
      <c r="K38" s="61"/>
      <c r="L38" s="61"/>
      <c r="M38" s="64"/>
      <c r="N38" s="195" t="s">
        <v>7</v>
      </c>
      <c r="O38" s="196"/>
      <c r="P38" s="197"/>
      <c r="Q38" s="68"/>
      <c r="R38" s="69"/>
      <c r="S38" s="69"/>
      <c r="T38" s="70"/>
      <c r="U38" s="71"/>
      <c r="V38" s="71"/>
      <c r="W38" s="48"/>
      <c r="X38" s="37"/>
      <c r="Y38" s="37" t="str">
        <v/>
      </c>
      <c r="Z38" s="37" t="str">
        <v/>
      </c>
      <c r="AA38" s="37" t="str">
        <v/>
      </c>
      <c r="AB38" s="37" t="str">
        <v/>
      </c>
      <c r="AC38" s="37" t="s">
        <v>9</v>
      </c>
      <c r="AD38" s="39">
        <f>COUNTIF($C$7:$C$42,C38)</f>
        <v>3</v>
      </c>
      <c r="AE38" s="39"/>
      <c r="AF38" s="39"/>
      <c r="AG38" s="39"/>
      <c r="AH38" s="39"/>
      <c r="AI38" s="39"/>
      <c r="AJ38" s="39"/>
      <c r="AK38" s="39"/>
      <c r="AL38" s="39"/>
      <c r="AM38" s="39"/>
    </row>
    <row r="39" spans="1:39" s="72" customFormat="1" ht="12.75" customHeight="1">
      <c r="A39" s="61">
        <f>ROW()-6</f>
        <v>33</v>
      </c>
      <c r="B39" s="37" t="s">
        <v>231</v>
      </c>
      <c r="C39" s="37" t="s">
        <v>232</v>
      </c>
      <c r="D39" s="115" t="s">
        <v>186</v>
      </c>
      <c r="E39" s="63">
        <v>6</v>
      </c>
      <c r="F39" s="63"/>
      <c r="G39" s="61" t="s">
        <v>7</v>
      </c>
      <c r="H39" s="61"/>
      <c r="I39" s="61">
        <v>2</v>
      </c>
      <c r="J39" s="61"/>
      <c r="K39" s="61"/>
      <c r="L39" s="61"/>
      <c r="M39" s="64"/>
      <c r="N39" s="195" t="s">
        <v>7</v>
      </c>
      <c r="O39" s="196"/>
      <c r="P39" s="197"/>
      <c r="Q39" s="68"/>
      <c r="R39" s="69"/>
      <c r="S39" s="69"/>
      <c r="T39" s="70"/>
      <c r="U39" s="71"/>
      <c r="V39" s="71"/>
      <c r="W39" s="48" t="s">
        <v>8</v>
      </c>
      <c r="X39" s="37" t="s">
        <v>231</v>
      </c>
      <c r="Y39" s="37" t="str">
        <v>紹介元最終更新日</v>
      </c>
      <c r="Z39" s="37" t="str">
        <v>NCHAR</v>
      </c>
      <c r="AA39" s="37">
        <v>8</v>
      </c>
      <c r="AB39" s="37">
        <v>0</v>
      </c>
      <c r="AC39" s="37"/>
      <c r="AD39" s="39">
        <f>COUNTIF($C$7:$C$42,C39)</f>
        <v>1</v>
      </c>
      <c r="AE39" s="39"/>
      <c r="AF39" s="39"/>
      <c r="AG39" s="39"/>
      <c r="AH39" s="39"/>
      <c r="AI39" s="39"/>
      <c r="AJ39" s="39"/>
      <c r="AK39" s="39"/>
      <c r="AL39" s="39"/>
      <c r="AM39" s="39"/>
    </row>
    <row r="40" spans="1:39" s="72" customFormat="1" ht="12.75" customHeight="1">
      <c r="A40" s="61">
        <f>ROW()-6</f>
        <v>34</v>
      </c>
      <c r="B40" s="37" t="s">
        <v>233</v>
      </c>
      <c r="C40" s="37" t="s">
        <v>234</v>
      </c>
      <c r="D40" s="115" t="s">
        <v>186</v>
      </c>
      <c r="E40" s="63">
        <v>6</v>
      </c>
      <c r="F40" s="63"/>
      <c r="G40" s="61" t="s">
        <v>7</v>
      </c>
      <c r="H40" s="61"/>
      <c r="I40" s="61">
        <v>2</v>
      </c>
      <c r="J40" s="61"/>
      <c r="K40" s="61"/>
      <c r="L40" s="61"/>
      <c r="M40" s="64"/>
      <c r="N40" s="195" t="s">
        <v>7</v>
      </c>
      <c r="O40" s="196"/>
      <c r="P40" s="197"/>
      <c r="Q40" s="68"/>
      <c r="R40" s="69"/>
      <c r="S40" s="69"/>
      <c r="T40" s="70"/>
      <c r="U40" s="71"/>
      <c r="V40" s="71"/>
      <c r="W40" s="48" t="s">
        <v>8</v>
      </c>
      <c r="X40" s="37" t="s">
        <v>233</v>
      </c>
      <c r="Y40" s="37" t="str">
        <v>紹介先最終更新日</v>
      </c>
      <c r="Z40" s="37" t="str">
        <v>NCHAR</v>
      </c>
      <c r="AA40" s="37">
        <v>8</v>
      </c>
      <c r="AB40" s="37">
        <v>0</v>
      </c>
      <c r="AC40" s="37"/>
      <c r="AD40" s="39">
        <f>COUNTIF($C$7:$C$42,C40)</f>
        <v>1</v>
      </c>
      <c r="AE40" s="39"/>
      <c r="AF40" s="39"/>
      <c r="AG40" s="39"/>
      <c r="AH40" s="39"/>
      <c r="AI40" s="39"/>
      <c r="AJ40" s="39"/>
      <c r="AK40" s="39"/>
      <c r="AL40" s="39"/>
      <c r="AM40" s="39"/>
    </row>
    <row r="41" spans="1:39" s="72" customFormat="1" ht="12.75" customHeight="1">
      <c r="A41" s="61">
        <f>ROW()-6</f>
        <v>35</v>
      </c>
      <c r="B41" s="37" t="s">
        <v>235</v>
      </c>
      <c r="C41" s="37" t="s">
        <v>236</v>
      </c>
      <c r="D41" s="115" t="s">
        <v>186</v>
      </c>
      <c r="E41" s="63">
        <v>1</v>
      </c>
      <c r="F41" s="63"/>
      <c r="G41" s="61" t="s">
        <v>7</v>
      </c>
      <c r="H41" s="61"/>
      <c r="I41" s="61">
        <v>2</v>
      </c>
      <c r="J41" s="61"/>
      <c r="K41" s="61"/>
      <c r="L41" s="61"/>
      <c r="M41" s="64"/>
      <c r="N41" s="195" t="s">
        <v>237</v>
      </c>
      <c r="O41" s="196"/>
      <c r="P41" s="197"/>
      <c r="Q41" s="68"/>
      <c r="R41" s="69"/>
      <c r="S41" s="69"/>
      <c r="T41" s="70"/>
      <c r="U41" s="71"/>
      <c r="V41" s="71"/>
      <c r="W41" s="48" t="s">
        <v>8</v>
      </c>
      <c r="X41" s="37" t="s">
        <v>235</v>
      </c>
      <c r="Y41" s="37" t="str">
        <v>削除区分</v>
      </c>
      <c r="Z41" s="37" t="str">
        <v>NCHAR</v>
      </c>
      <c r="AA41" s="37">
        <v>1</v>
      </c>
      <c r="AB41" s="37">
        <v>0</v>
      </c>
      <c r="AC41" s="37"/>
      <c r="AD41" s="39">
        <f>COUNTIF($C$7:$C$42,C41)</f>
        <v>1</v>
      </c>
      <c r="AE41" s="39"/>
      <c r="AF41" s="39"/>
      <c r="AG41" s="39"/>
      <c r="AH41" s="39"/>
      <c r="AI41" s="39"/>
      <c r="AJ41" s="39"/>
      <c r="AK41" s="39"/>
      <c r="AL41" s="39"/>
      <c r="AM41" s="39"/>
    </row>
    <row r="42" spans="1:39" s="72" customFormat="1" ht="12.75" customHeight="1">
      <c r="A42" s="61">
        <f>ROW()-6</f>
        <v>36</v>
      </c>
      <c r="B42" s="37" t="s">
        <v>238</v>
      </c>
      <c r="C42" s="37" t="s">
        <v>239</v>
      </c>
      <c r="D42" s="115" t="s">
        <v>186</v>
      </c>
      <c r="E42" s="63">
        <v>6</v>
      </c>
      <c r="F42" s="63"/>
      <c r="G42" s="61" t="s">
        <v>7</v>
      </c>
      <c r="H42" s="61"/>
      <c r="I42" s="61">
        <v>2</v>
      </c>
      <c r="J42" s="61"/>
      <c r="K42" s="61"/>
      <c r="L42" s="61"/>
      <c r="M42" s="64"/>
      <c r="N42" s="195" t="s">
        <v>7</v>
      </c>
      <c r="O42" s="196"/>
      <c r="P42" s="197"/>
      <c r="Q42" s="68"/>
      <c r="R42" s="69"/>
      <c r="S42" s="69"/>
      <c r="T42" s="70"/>
      <c r="U42" s="71"/>
      <c r="V42" s="71"/>
      <c r="W42" s="48" t="s">
        <v>8</v>
      </c>
      <c r="X42" s="37" t="s">
        <v>238</v>
      </c>
      <c r="Y42" s="37" t="str">
        <v>作成年月日</v>
      </c>
      <c r="Z42" s="37" t="str">
        <v>NCHAR</v>
      </c>
      <c r="AA42" s="37">
        <v>8</v>
      </c>
      <c r="AB42" s="37">
        <v>0</v>
      </c>
      <c r="AC42" s="37"/>
      <c r="AD42" s="39">
        <f>COUNTIF($C$7:$C$42,C42)</f>
        <v>1</v>
      </c>
      <c r="AE42" s="39"/>
      <c r="AF42" s="39"/>
      <c r="AG42" s="39"/>
      <c r="AH42" s="39"/>
      <c r="AI42" s="39"/>
      <c r="AJ42" s="39"/>
      <c r="AK42" s="39"/>
      <c r="AL42" s="39"/>
      <c r="AM42" s="39"/>
    </row>
    <row r="43" spans="1:39" s="72" customFormat="1" ht="12.75" customHeight="1">
      <c r="A43" s="61">
        <f t="shared" ref="A43" si="4">ROW()-6</f>
        <v>37</v>
      </c>
      <c r="B43" s="37"/>
      <c r="C43" s="37"/>
      <c r="D43" s="62"/>
      <c r="E43" s="63"/>
      <c r="F43" s="63"/>
      <c r="G43" s="61"/>
      <c r="H43" s="61"/>
      <c r="I43" s="61"/>
      <c r="J43" s="61"/>
      <c r="K43" s="61"/>
      <c r="L43" s="61"/>
      <c r="M43" s="64"/>
      <c r="N43" s="195"/>
      <c r="O43" s="196"/>
      <c r="P43" s="197"/>
      <c r="Q43" s="68"/>
      <c r="R43" s="69"/>
      <c r="S43" s="69"/>
      <c r="T43" s="70"/>
      <c r="U43" s="71"/>
      <c r="V43" s="71"/>
      <c r="W43" s="48"/>
      <c r="X43" s="37"/>
      <c r="Y43" s="37"/>
      <c r="Z43" s="37"/>
      <c r="AA43" s="37"/>
      <c r="AB43" s="37"/>
      <c r="AC43" s="37"/>
      <c r="AD43" s="39">
        <f t="shared" ref="AD43" si="5">COUNTIF($Y$7:$Y$10062, Y43)</f>
        <v>0</v>
      </c>
      <c r="AE43" s="39"/>
      <c r="AF43" s="39"/>
      <c r="AG43" s="39"/>
      <c r="AH43" s="39"/>
      <c r="AI43" s="39"/>
      <c r="AJ43" s="39"/>
      <c r="AK43" s="39"/>
      <c r="AL43" s="39"/>
      <c r="AM43" s="39"/>
    </row>
    <row r="47" spans="1:39">
      <c r="A47" s="73" t="s">
        <v>124</v>
      </c>
    </row>
    <row r="48" spans="1:39" s="3" customFormat="1" ht="12.75" customHeight="1">
      <c r="A48" s="26" t="s">
        <v>110</v>
      </c>
      <c r="B48" s="26" t="s">
        <v>125</v>
      </c>
      <c r="C48" s="124" t="s">
        <v>126</v>
      </c>
      <c r="D48" s="125"/>
      <c r="E48" s="125"/>
      <c r="F48" s="126"/>
      <c r="G48" s="124" t="s">
        <v>127</v>
      </c>
      <c r="H48" s="125"/>
      <c r="I48" s="125"/>
      <c r="J48" s="125"/>
      <c r="K48" s="125"/>
      <c r="L48" s="125"/>
      <c r="M48" s="126"/>
      <c r="N48" s="124" t="s">
        <v>128</v>
      </c>
      <c r="O48" s="158"/>
      <c r="P48" s="159"/>
      <c r="Q48" s="39"/>
      <c r="R48" s="39"/>
      <c r="S48" s="39"/>
      <c r="T48" s="39"/>
      <c r="U48" s="39"/>
      <c r="V48" s="39"/>
      <c r="W48" s="39"/>
      <c r="X48" s="39"/>
      <c r="Y48" s="39"/>
      <c r="Z48" s="39"/>
      <c r="AA48" s="39"/>
      <c r="AB48" s="39"/>
      <c r="AC48" s="39"/>
      <c r="AD48" s="39"/>
      <c r="AE48" s="39"/>
      <c r="AF48" s="39"/>
      <c r="AG48" s="39"/>
      <c r="AH48" s="39"/>
      <c r="AI48" s="39"/>
      <c r="AJ48" s="39"/>
      <c r="AK48" s="39"/>
      <c r="AL48" s="39"/>
      <c r="AM48" s="39"/>
    </row>
    <row r="49" spans="1:39" s="72" customFormat="1" ht="12.75" customHeight="1">
      <c r="A49" s="61"/>
      <c r="B49" s="37"/>
      <c r="C49" s="198"/>
      <c r="D49" s="196"/>
      <c r="E49" s="196"/>
      <c r="F49" s="197"/>
      <c r="G49" s="198"/>
      <c r="H49" s="196"/>
      <c r="I49" s="196"/>
      <c r="J49" s="196"/>
      <c r="K49" s="196"/>
      <c r="L49" s="196"/>
      <c r="M49" s="197"/>
      <c r="N49" s="198"/>
      <c r="O49" s="196"/>
      <c r="P49" s="197"/>
      <c r="Q49" s="39"/>
      <c r="R49" s="39"/>
      <c r="S49" s="39"/>
      <c r="T49" s="39"/>
      <c r="U49" s="39"/>
      <c r="V49" s="39"/>
      <c r="W49" s="39"/>
      <c r="AA49" s="39"/>
      <c r="AB49" s="39"/>
      <c r="AC49" s="39"/>
      <c r="AD49" s="39"/>
      <c r="AE49" s="39"/>
      <c r="AF49" s="39"/>
      <c r="AG49" s="39"/>
      <c r="AH49" s="39"/>
      <c r="AI49" s="39"/>
      <c r="AJ49" s="39"/>
      <c r="AK49" s="39"/>
      <c r="AL49" s="39"/>
      <c r="AM49" s="39"/>
    </row>
    <row r="50" spans="1:39" s="72" customFormat="1" ht="12.75" customHeight="1">
      <c r="A50" s="61"/>
      <c r="B50" s="37"/>
      <c r="C50" s="198"/>
      <c r="D50" s="196"/>
      <c r="E50" s="196"/>
      <c r="F50" s="197"/>
      <c r="G50" s="198"/>
      <c r="H50" s="196"/>
      <c r="I50" s="196"/>
      <c r="J50" s="196"/>
      <c r="K50" s="196"/>
      <c r="L50" s="196"/>
      <c r="M50" s="197"/>
      <c r="N50" s="198"/>
      <c r="O50" s="196"/>
      <c r="P50" s="197"/>
      <c r="Q50" s="39"/>
      <c r="R50" s="39"/>
      <c r="S50" s="39"/>
      <c r="T50" s="39"/>
      <c r="U50" s="39"/>
      <c r="V50" s="39"/>
      <c r="W50" s="39"/>
      <c r="AA50" s="39"/>
      <c r="AB50" s="39"/>
      <c r="AC50" s="39"/>
      <c r="AD50" s="39"/>
      <c r="AE50" s="39"/>
      <c r="AF50" s="39"/>
      <c r="AG50" s="39"/>
      <c r="AH50" s="39"/>
      <c r="AI50" s="39"/>
      <c r="AJ50" s="39"/>
      <c r="AK50" s="39"/>
      <c r="AL50" s="39"/>
      <c r="AM50" s="39"/>
    </row>
    <row r="53" spans="1:39">
      <c r="C53" s="37" t="s">
        <v>256</v>
      </c>
      <c r="D53" s="37" t="s">
        <v>257</v>
      </c>
      <c r="E53" s="37" t="s">
        <v>293</v>
      </c>
    </row>
    <row r="54" spans="1:39">
      <c r="C54" s="37" t="s">
        <v>258</v>
      </c>
      <c r="D54" s="37" t="s">
        <v>259</v>
      </c>
      <c r="E54" s="39"/>
    </row>
    <row r="55" spans="1:39">
      <c r="C55" s="37" t="s">
        <v>260</v>
      </c>
      <c r="D55" s="37" t="s">
        <v>261</v>
      </c>
      <c r="E55" s="39"/>
    </row>
    <row r="56" spans="1:39">
      <c r="C56" s="37" t="s">
        <v>262</v>
      </c>
      <c r="D56" s="37" t="s">
        <v>263</v>
      </c>
      <c r="E56" s="39"/>
    </row>
    <row r="57" spans="1:39">
      <c r="C57" s="37" t="s">
        <v>264</v>
      </c>
      <c r="D57" s="37" t="s">
        <v>265</v>
      </c>
      <c r="E57" s="39"/>
    </row>
    <row r="58" spans="1:39">
      <c r="C58" s="37" t="s">
        <v>266</v>
      </c>
      <c r="D58" s="37" t="s">
        <v>267</v>
      </c>
      <c r="E58" s="39"/>
    </row>
    <row r="59" spans="1:39">
      <c r="C59" s="39"/>
      <c r="D59" s="39"/>
      <c r="E59" s="39"/>
    </row>
  </sheetData>
  <mergeCells count="58">
    <mergeCell ref="C49:F49"/>
    <mergeCell ref="G49:M49"/>
    <mergeCell ref="N49:P49"/>
    <mergeCell ref="C50:F50"/>
    <mergeCell ref="G50:M50"/>
    <mergeCell ref="N50:P50"/>
    <mergeCell ref="C48:F48"/>
    <mergeCell ref="G48:M48"/>
    <mergeCell ref="N48:P48"/>
    <mergeCell ref="N29:P29"/>
    <mergeCell ref="N30:P30"/>
    <mergeCell ref="N31:P31"/>
    <mergeCell ref="N32:P32"/>
    <mergeCell ref="N33:P33"/>
    <mergeCell ref="N38:P38"/>
    <mergeCell ref="N39:P39"/>
    <mergeCell ref="N40:P40"/>
    <mergeCell ref="N41:P41"/>
    <mergeCell ref="N42:P42"/>
    <mergeCell ref="N43:P43"/>
    <mergeCell ref="N28:P28"/>
    <mergeCell ref="N17:P17"/>
    <mergeCell ref="N18:P18"/>
    <mergeCell ref="N19:P19"/>
    <mergeCell ref="N20:P20"/>
    <mergeCell ref="N21:P21"/>
    <mergeCell ref="N22:P22"/>
    <mergeCell ref="N23:P23"/>
    <mergeCell ref="N24:P24"/>
    <mergeCell ref="N25:P25"/>
    <mergeCell ref="N26:P26"/>
    <mergeCell ref="N27:P27"/>
    <mergeCell ref="N16:P16"/>
    <mergeCell ref="C5:D5"/>
    <mergeCell ref="N6:P6"/>
    <mergeCell ref="N7:P7"/>
    <mergeCell ref="N8:P8"/>
    <mergeCell ref="N9:P9"/>
    <mergeCell ref="N10:P10"/>
    <mergeCell ref="N11:P11"/>
    <mergeCell ref="N12:P12"/>
    <mergeCell ref="N13:P13"/>
    <mergeCell ref="N14:P14"/>
    <mergeCell ref="N15:P15"/>
    <mergeCell ref="A3:B3"/>
    <mergeCell ref="C3:D3"/>
    <mergeCell ref="E3:K3"/>
    <mergeCell ref="L3:M3"/>
    <mergeCell ref="A4:B4"/>
    <mergeCell ref="C4:D4"/>
    <mergeCell ref="E4:K4"/>
    <mergeCell ref="L4:M4"/>
    <mergeCell ref="A1:B1"/>
    <mergeCell ref="E1:F1"/>
    <mergeCell ref="G1:N1"/>
    <mergeCell ref="A2:B2"/>
    <mergeCell ref="E2:F2"/>
    <mergeCell ref="G2:N2"/>
  </mergeCells>
  <phoneticPr fontId="108"/>
  <conditionalFormatting sqref="A7:AC30 A31:W37 A38:AC42 Y31:AC37">
    <cfRule type="expression" dxfId="10" priority="11" stopIfTrue="1">
      <formula>$G7="G"</formula>
    </cfRule>
  </conditionalFormatting>
  <conditionalFormatting sqref="C7:C42">
    <cfRule type="expression" dxfId="9" priority="10">
      <formula>AD7&gt;1</formula>
    </cfRule>
  </conditionalFormatting>
  <conditionalFormatting sqref="C53:D58">
    <cfRule type="expression" dxfId="8" priority="7" stopIfTrue="1">
      <formula>$AB49="固定項目"</formula>
    </cfRule>
  </conditionalFormatting>
  <conditionalFormatting sqref="D53:D58">
    <cfRule type="expression" dxfId="7" priority="6">
      <formula>$AC49&gt;1</formula>
    </cfRule>
  </conditionalFormatting>
  <conditionalFormatting sqref="E53">
    <cfRule type="expression" dxfId="6" priority="5" stopIfTrue="1">
      <formula>$G49="G"</formula>
    </cfRule>
  </conditionalFormatting>
  <conditionalFormatting sqref="X31">
    <cfRule type="expression" dxfId="5" priority="1" stopIfTrue="1">
      <formula>$G31="G"</formula>
    </cfRule>
  </conditionalFormatting>
  <conditionalFormatting sqref="X32:X37">
    <cfRule type="expression" dxfId="4" priority="2" stopIfTrue="1">
      <formula>$AB28="固定項目"</formula>
    </cfRule>
  </conditionalFormatting>
  <conditionalFormatting sqref="Z7:Z42">
    <cfRule type="expression" dxfId="3" priority="9">
      <formula>OR(AND(Z7="Nchar", NOT(OR(D7="CHAR VAR", D7="VAR CHAR", D7="CHAR", D7=""))), AND(Z7="DECIMAL", NOT(OR(D7="FIXED", D7="FIXED DEC", D7="DEC FIXED", D7=""))))</formula>
    </cfRule>
  </conditionalFormatting>
  <pageMargins left="0.25" right="0.25" top="0.75" bottom="0.75" header="0.3" footer="0.3"/>
  <pageSetup paperSize="9" scale="92" orientation="landscape" horizontalDpi="300" verticalDpi="300" r:id="rId1"/>
  <headerFooter alignWithMargins="0">
    <oddHeader>&amp;C&amp;"ＭＳ Ｐゴシック,太字"&amp;14テーブル定義書</oddHeader>
    <oddFooter>&amp;L&amp;10&amp;F&amp;C&amp;10－ &amp;P ／ &amp;N －</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52A4C2-662F-4A25-ABC4-828EC21EB2D1}">
  <sheetPr codeName="Sheet1282"/>
  <dimension ref="A1:AM46"/>
  <sheetViews>
    <sheetView topLeftCell="A4" zoomScaleNormal="100" zoomScaleSheetLayoutView="100" workbookViewId="0">
      <selection activeCell="B32" sqref="B32"/>
    </sheetView>
  </sheetViews>
  <sheetFormatPr defaultColWidth="9" defaultRowHeight="13.2" outlineLevelCol="1"/>
  <cols>
    <col min="1" max="1" width="5.09765625" style="6" customWidth="1"/>
    <col min="2" max="2" width="21.3984375" style="6" customWidth="1"/>
    <col min="3" max="3" width="22.5" style="6" customWidth="1"/>
    <col min="4" max="4" width="15" style="6" bestFit="1" customWidth="1"/>
    <col min="5" max="6" width="4.5" style="6" customWidth="1"/>
    <col min="7" max="11" width="4.59765625" style="7" customWidth="1"/>
    <col min="12" max="12" width="5.5" style="7" bestFit="1" customWidth="1"/>
    <col min="13" max="13" width="7.19921875" style="6" bestFit="1" customWidth="1"/>
    <col min="14" max="14" width="20.59765625" style="6" customWidth="1"/>
    <col min="15" max="15" width="11.59765625" style="6" customWidth="1"/>
    <col min="16" max="16" width="12.5" style="6" customWidth="1"/>
    <col min="17" max="22" width="9.09765625" style="39" hidden="1" customWidth="1" outlineLevel="1"/>
    <col min="23" max="23" width="17.19921875" style="39" bestFit="1" customWidth="1" collapsed="1"/>
    <col min="24" max="39" width="9.09765625" style="39" customWidth="1"/>
    <col min="40" max="16384" width="9" style="6"/>
  </cols>
  <sheetData>
    <row r="1" spans="1:39" s="3" customFormat="1">
      <c r="A1" s="160" t="s">
        <v>0</v>
      </c>
      <c r="B1" s="160"/>
      <c r="C1" s="51" t="s">
        <v>101</v>
      </c>
      <c r="D1" s="54" t="s">
        <v>180</v>
      </c>
      <c r="E1" s="124" t="s">
        <v>5</v>
      </c>
      <c r="F1" s="126"/>
      <c r="G1" s="182" t="s">
        <v>102</v>
      </c>
      <c r="H1" s="182"/>
      <c r="I1" s="182"/>
      <c r="J1" s="183"/>
      <c r="K1" s="183"/>
      <c r="L1" s="183"/>
      <c r="M1" s="183"/>
      <c r="N1" s="183"/>
      <c r="O1" s="26" t="s">
        <v>1</v>
      </c>
      <c r="P1" s="26" t="s">
        <v>103</v>
      </c>
      <c r="Q1" s="39"/>
      <c r="R1" s="39"/>
      <c r="S1" s="39"/>
      <c r="T1" s="39"/>
      <c r="U1" s="39"/>
      <c r="V1" s="39"/>
      <c r="W1" s="39"/>
      <c r="X1" s="39"/>
      <c r="Y1" s="39"/>
      <c r="Z1" s="39"/>
      <c r="AA1" s="39"/>
      <c r="AB1" s="39"/>
      <c r="AC1" s="39"/>
      <c r="AD1" s="39"/>
      <c r="AE1" s="39"/>
      <c r="AF1" s="39"/>
      <c r="AG1" s="39"/>
      <c r="AH1" s="39"/>
      <c r="AI1" s="39"/>
      <c r="AJ1" s="39"/>
      <c r="AK1" s="39"/>
      <c r="AL1" s="39"/>
      <c r="AM1" s="39"/>
    </row>
    <row r="2" spans="1:39" s="3" customFormat="1" ht="13.5" customHeight="1">
      <c r="A2" s="161" t="s">
        <v>104</v>
      </c>
      <c r="B2" s="162"/>
      <c r="C2" s="55"/>
      <c r="D2" s="106" t="s">
        <v>8</v>
      </c>
      <c r="E2" s="132">
        <v>504</v>
      </c>
      <c r="F2" s="184"/>
      <c r="G2" s="185"/>
      <c r="H2" s="186"/>
      <c r="I2" s="186"/>
      <c r="J2" s="186"/>
      <c r="K2" s="186"/>
      <c r="L2" s="186"/>
      <c r="M2" s="186"/>
      <c r="N2" s="187"/>
      <c r="O2" s="47"/>
      <c r="P2" s="48"/>
      <c r="Q2" s="39"/>
      <c r="R2" s="39"/>
      <c r="S2" s="39"/>
      <c r="T2" s="39"/>
      <c r="U2" s="39"/>
      <c r="V2" s="39"/>
      <c r="W2" s="39"/>
      <c r="X2" s="39"/>
      <c r="Y2" s="39"/>
      <c r="Z2" s="39"/>
      <c r="AA2" s="39"/>
      <c r="AB2" s="39"/>
      <c r="AC2" s="39"/>
      <c r="AD2" s="39"/>
      <c r="AE2" s="39"/>
      <c r="AF2" s="39"/>
      <c r="AG2" s="39"/>
      <c r="AH2" s="39"/>
      <c r="AI2" s="39"/>
      <c r="AJ2" s="39"/>
      <c r="AK2" s="39"/>
      <c r="AL2" s="39"/>
      <c r="AM2" s="39"/>
    </row>
    <row r="3" spans="1:39" s="3" customFormat="1" ht="13.5" customHeight="1">
      <c r="A3" s="160" t="s">
        <v>105</v>
      </c>
      <c r="B3" s="160"/>
      <c r="C3" s="121" t="s">
        <v>106</v>
      </c>
      <c r="D3" s="188"/>
      <c r="E3" s="189" t="s">
        <v>100</v>
      </c>
      <c r="F3" s="189"/>
      <c r="G3" s="189"/>
      <c r="H3" s="189"/>
      <c r="I3" s="189"/>
      <c r="J3" s="189"/>
      <c r="K3" s="189"/>
      <c r="L3" s="190" t="s">
        <v>107</v>
      </c>
      <c r="M3" s="191"/>
      <c r="N3" s="88"/>
      <c r="O3" s="26" t="s">
        <v>108</v>
      </c>
      <c r="P3" s="26" t="s">
        <v>109</v>
      </c>
      <c r="Q3" s="39"/>
      <c r="R3" s="39"/>
      <c r="S3" s="39"/>
      <c r="T3" s="39"/>
      <c r="U3" s="39"/>
      <c r="V3" s="39"/>
      <c r="W3" s="39"/>
      <c r="X3" s="39"/>
      <c r="Y3" s="39"/>
      <c r="Z3" s="39"/>
      <c r="AA3" s="39"/>
      <c r="AB3" s="39"/>
      <c r="AC3" s="39"/>
      <c r="AD3" s="39"/>
      <c r="AE3" s="39"/>
      <c r="AF3" s="39"/>
      <c r="AG3" s="39"/>
      <c r="AH3" s="39"/>
      <c r="AI3" s="39"/>
      <c r="AJ3" s="39"/>
      <c r="AK3" s="39"/>
      <c r="AL3" s="39"/>
      <c r="AM3" s="39"/>
    </row>
    <row r="4" spans="1:39" s="3" customFormat="1" ht="13.5" customHeight="1">
      <c r="A4" s="157" t="s">
        <v>8</v>
      </c>
      <c r="B4" s="157"/>
      <c r="C4" s="192" t="s">
        <v>240</v>
      </c>
      <c r="D4" s="193"/>
      <c r="E4" s="194" t="s">
        <v>42</v>
      </c>
      <c r="F4" s="194"/>
      <c r="G4" s="194"/>
      <c r="H4" s="194"/>
      <c r="I4" s="194"/>
      <c r="J4" s="194"/>
      <c r="K4" s="194"/>
      <c r="L4" s="132">
        <v>400</v>
      </c>
      <c r="M4" s="134"/>
      <c r="N4" s="90"/>
      <c r="O4" s="47"/>
      <c r="P4" s="48"/>
      <c r="Q4" s="39"/>
      <c r="R4" s="39"/>
      <c r="S4" s="39"/>
      <c r="T4" s="39"/>
      <c r="U4" s="39"/>
      <c r="V4" s="39"/>
      <c r="W4" s="39"/>
      <c r="X4" s="39"/>
      <c r="Y4" s="39"/>
      <c r="Z4" s="39"/>
      <c r="AA4" s="39"/>
      <c r="AB4" s="39"/>
      <c r="AC4" s="39"/>
      <c r="AD4" s="39"/>
      <c r="AE4" s="39"/>
      <c r="AF4" s="39"/>
      <c r="AG4" s="39"/>
      <c r="AH4" s="39"/>
      <c r="AI4" s="39"/>
      <c r="AJ4" s="39"/>
      <c r="AK4" s="39"/>
      <c r="AL4" s="39"/>
      <c r="AM4" s="39"/>
    </row>
    <row r="5" spans="1:39" s="3" customFormat="1" ht="4.2" customHeight="1">
      <c r="A5" s="49"/>
      <c r="B5" s="49"/>
      <c r="C5" s="157"/>
      <c r="D5" s="157"/>
      <c r="E5" s="49"/>
      <c r="F5" s="49"/>
      <c r="G5" s="50"/>
      <c r="H5" s="50"/>
      <c r="I5" s="50"/>
      <c r="J5" s="50"/>
      <c r="K5" s="50"/>
      <c r="L5" s="50"/>
      <c r="M5" s="49"/>
      <c r="N5" s="49"/>
      <c r="O5" s="49"/>
      <c r="P5" s="49"/>
      <c r="Q5" s="39"/>
      <c r="R5" s="39"/>
      <c r="S5" s="39"/>
      <c r="T5" s="39"/>
      <c r="U5" s="39"/>
      <c r="V5" s="39"/>
      <c r="W5" s="39"/>
      <c r="X5" s="39"/>
      <c r="Y5" s="39"/>
      <c r="Z5" s="39"/>
      <c r="AA5" s="39"/>
      <c r="AB5" s="39"/>
      <c r="AC5" s="39"/>
      <c r="AD5" s="39"/>
      <c r="AE5" s="39"/>
      <c r="AF5" s="39"/>
      <c r="AG5" s="39"/>
      <c r="AH5" s="39"/>
      <c r="AI5" s="39"/>
      <c r="AJ5" s="39"/>
      <c r="AK5" s="39"/>
      <c r="AL5" s="39"/>
      <c r="AM5" s="39"/>
    </row>
    <row r="6" spans="1:39" s="3" customFormat="1" ht="12.75" customHeight="1">
      <c r="A6" s="26" t="s">
        <v>110</v>
      </c>
      <c r="B6" s="26" t="s">
        <v>52</v>
      </c>
      <c r="C6" s="26" t="s">
        <v>53</v>
      </c>
      <c r="D6" s="26" t="s">
        <v>47</v>
      </c>
      <c r="E6" s="26" t="s">
        <v>54</v>
      </c>
      <c r="F6" s="26" t="s">
        <v>48</v>
      </c>
      <c r="G6" s="26" t="s">
        <v>55</v>
      </c>
      <c r="H6" s="26" t="s">
        <v>56</v>
      </c>
      <c r="I6" s="26" t="s">
        <v>50</v>
      </c>
      <c r="J6" s="26" t="s">
        <v>49</v>
      </c>
      <c r="K6" s="26" t="s">
        <v>111</v>
      </c>
      <c r="L6" s="26" t="s">
        <v>112</v>
      </c>
      <c r="M6" s="2" t="s">
        <v>113</v>
      </c>
      <c r="N6" s="124" t="s">
        <v>114</v>
      </c>
      <c r="O6" s="158"/>
      <c r="P6" s="159"/>
      <c r="Q6" s="26" t="s">
        <v>115</v>
      </c>
      <c r="R6" s="26" t="s">
        <v>116</v>
      </c>
      <c r="S6" s="26" t="s">
        <v>53</v>
      </c>
      <c r="T6" s="26" t="s">
        <v>117</v>
      </c>
      <c r="U6" s="26" t="s">
        <v>118</v>
      </c>
      <c r="V6" s="26" t="s">
        <v>119</v>
      </c>
      <c r="W6" s="59" t="s">
        <v>120</v>
      </c>
      <c r="X6" s="60" t="s">
        <v>121</v>
      </c>
      <c r="Y6" s="60" t="s">
        <v>53</v>
      </c>
      <c r="Z6" s="60" t="s">
        <v>47</v>
      </c>
      <c r="AA6" s="60" t="s">
        <v>54</v>
      </c>
      <c r="AB6" s="60" t="s">
        <v>48</v>
      </c>
      <c r="AC6" s="60" t="s">
        <v>122</v>
      </c>
      <c r="AD6" s="39" t="s">
        <v>85</v>
      </c>
      <c r="AE6" s="39"/>
      <c r="AF6" s="39"/>
      <c r="AG6" s="39"/>
      <c r="AH6" s="39"/>
      <c r="AI6" s="39"/>
      <c r="AJ6" s="39"/>
      <c r="AK6" s="39"/>
      <c r="AL6" s="39"/>
      <c r="AM6" s="39"/>
    </row>
    <row r="7" spans="1:39" s="72" customFormat="1" ht="12.75" customHeight="1">
      <c r="A7" s="61">
        <f>ROW()-6</f>
        <v>1</v>
      </c>
      <c r="B7" s="37" t="s">
        <v>181</v>
      </c>
      <c r="C7" s="37" t="s">
        <v>182</v>
      </c>
      <c r="D7" s="62"/>
      <c r="E7" s="63"/>
      <c r="F7" s="63"/>
      <c r="G7" s="61" t="s">
        <v>183</v>
      </c>
      <c r="H7" s="61"/>
      <c r="I7" s="61">
        <v>2</v>
      </c>
      <c r="J7" s="61"/>
      <c r="K7" s="61"/>
      <c r="L7" s="61"/>
      <c r="M7" s="64"/>
      <c r="N7" s="195" t="s">
        <v>7</v>
      </c>
      <c r="O7" s="196"/>
      <c r="P7" s="197"/>
      <c r="Q7" s="68"/>
      <c r="R7" s="69"/>
      <c r="S7" s="69"/>
      <c r="T7" s="70"/>
      <c r="U7" s="71"/>
      <c r="V7" s="71"/>
      <c r="W7" s="48"/>
      <c r="X7" s="37" t="str" cm="1">
        <f t="array" ref="X7:X38">_xlfn.XLOOKUP($B$7:$B$38, VKIRIMS!$S:$S,VKIRIMS!$B:$B,"", 0)</f>
        <v/>
      </c>
      <c r="Y7" s="37" t="str" cm="1">
        <f t="array" ref="Y7:Y38">_xlfn.XLOOKUP($B$7:$B$38, VKIRIMS!$S:$S,VKIRIMS!$C:$C,"", 0)</f>
        <v/>
      </c>
      <c r="Z7" s="37" t="str" cm="1">
        <f t="array" ref="Z7:Z38">_xlfn.XLOOKUP($B$7:$B$38, VKIRIMS!$S:$S,VKIRIMS!$D:$D,"", 0)</f>
        <v/>
      </c>
      <c r="AA7" s="37" t="str" cm="1">
        <f t="array" ref="AA7:AA38">_xlfn.XLOOKUP($B$7:$B$38, VKIRIMS!$S:$S,VKIRIMS!$E:$E,"", 0)</f>
        <v/>
      </c>
      <c r="AB7" s="37" t="str" cm="1">
        <f t="array" ref="AB7:AB38">_xlfn.XLOOKUP($B$7:$B$38, VKIRIMS!$S:$S,VKIRIMS!$F:$F,"", 0)</f>
        <v/>
      </c>
      <c r="AC7" s="37" t="s">
        <v>9</v>
      </c>
      <c r="AD7" s="39">
        <f>COUNTIF($Y$7:$Y$10058, Y7)</f>
        <v>10032</v>
      </c>
      <c r="AE7" s="39"/>
      <c r="AF7" s="39"/>
      <c r="AG7" s="39"/>
      <c r="AH7" s="39"/>
      <c r="AI7" s="39"/>
      <c r="AJ7" s="39"/>
      <c r="AK7" s="39"/>
      <c r="AL7" s="39"/>
      <c r="AM7" s="39"/>
    </row>
    <row r="8" spans="1:39" s="72" customFormat="1" ht="12.75" customHeight="1">
      <c r="A8" s="61">
        <f t="shared" ref="A8:A39" si="0">ROW()-6</f>
        <v>2</v>
      </c>
      <c r="B8" s="37" t="s">
        <v>184</v>
      </c>
      <c r="C8" s="37" t="s">
        <v>185</v>
      </c>
      <c r="D8" s="115" t="s">
        <v>186</v>
      </c>
      <c r="E8" s="63">
        <v>4</v>
      </c>
      <c r="F8" s="63"/>
      <c r="G8" s="61" t="s">
        <v>7</v>
      </c>
      <c r="H8" s="61"/>
      <c r="I8" s="61">
        <v>3</v>
      </c>
      <c r="J8" s="61">
        <v>1</v>
      </c>
      <c r="K8" s="61"/>
      <c r="L8" s="61"/>
      <c r="M8" s="64"/>
      <c r="N8" s="195" t="s">
        <v>7</v>
      </c>
      <c r="O8" s="196"/>
      <c r="P8" s="197"/>
      <c r="Q8" s="68"/>
      <c r="R8" s="69"/>
      <c r="S8" s="69"/>
      <c r="T8" s="70"/>
      <c r="U8" s="71"/>
      <c r="V8" s="71"/>
      <c r="W8" s="48"/>
      <c r="X8" s="37" t="str">
        <v>SHITMTNC</v>
      </c>
      <c r="Y8" s="37" t="str">
        <v>紹介元事業所コード</v>
      </c>
      <c r="Z8" s="37" t="str">
        <v>NCHAR</v>
      </c>
      <c r="AA8" s="37">
        <v>4</v>
      </c>
      <c r="AB8" s="37">
        <v>0</v>
      </c>
      <c r="AC8" s="37" t="s">
        <v>9</v>
      </c>
      <c r="AD8" s="39">
        <f t="shared" ref="AD8:AD39" si="1">COUNTIF($Y$7:$Y$10058, Y8)</f>
        <v>1</v>
      </c>
      <c r="AE8" s="39"/>
      <c r="AF8" s="39"/>
      <c r="AG8" s="39"/>
      <c r="AH8" s="39"/>
      <c r="AI8" s="39"/>
      <c r="AJ8" s="39"/>
      <c r="AK8" s="39"/>
      <c r="AL8" s="39"/>
      <c r="AM8" s="39"/>
    </row>
    <row r="9" spans="1:39" s="72" customFormat="1" ht="12.75" customHeight="1">
      <c r="A9" s="61">
        <f t="shared" si="0"/>
        <v>3</v>
      </c>
      <c r="B9" s="37" t="s">
        <v>187</v>
      </c>
      <c r="C9" s="37" t="s">
        <v>188</v>
      </c>
      <c r="D9" s="115" t="s">
        <v>186</v>
      </c>
      <c r="E9" s="63">
        <v>6</v>
      </c>
      <c r="F9" s="63"/>
      <c r="G9" s="61" t="s">
        <v>7</v>
      </c>
      <c r="H9" s="61"/>
      <c r="I9" s="61">
        <v>3</v>
      </c>
      <c r="J9" s="61">
        <v>2</v>
      </c>
      <c r="K9" s="61"/>
      <c r="L9" s="61"/>
      <c r="M9" s="64"/>
      <c r="N9" s="195" t="s">
        <v>7</v>
      </c>
      <c r="O9" s="196"/>
      <c r="P9" s="197"/>
      <c r="Q9" s="68"/>
      <c r="R9" s="69"/>
      <c r="S9" s="69"/>
      <c r="T9" s="70"/>
      <c r="U9" s="71"/>
      <c r="V9" s="71"/>
      <c r="W9" s="48"/>
      <c r="X9" s="37" t="str">
        <v>SHITMYMD</v>
      </c>
      <c r="Y9" s="37" t="str">
        <v>年月日</v>
      </c>
      <c r="Z9" s="37" t="str">
        <v>NCHAR</v>
      </c>
      <c r="AA9" s="37">
        <v>8</v>
      </c>
      <c r="AB9" s="37">
        <v>0</v>
      </c>
      <c r="AC9" s="37" t="s">
        <v>9</v>
      </c>
      <c r="AD9" s="39">
        <f t="shared" si="1"/>
        <v>2</v>
      </c>
      <c r="AE9" s="39"/>
      <c r="AF9" s="39"/>
      <c r="AG9" s="39"/>
      <c r="AH9" s="39"/>
      <c r="AI9" s="39"/>
      <c r="AJ9" s="39"/>
      <c r="AK9" s="39"/>
      <c r="AL9" s="39"/>
      <c r="AM9" s="39"/>
    </row>
    <row r="10" spans="1:39" s="72" customFormat="1" ht="12.75" customHeight="1">
      <c r="A10" s="61">
        <f t="shared" si="0"/>
        <v>4</v>
      </c>
      <c r="B10" s="37" t="s">
        <v>189</v>
      </c>
      <c r="C10" s="37" t="s">
        <v>190</v>
      </c>
      <c r="D10" s="115" t="s">
        <v>186</v>
      </c>
      <c r="E10" s="63">
        <v>6</v>
      </c>
      <c r="F10" s="63"/>
      <c r="G10" s="61" t="s">
        <v>7</v>
      </c>
      <c r="H10" s="61"/>
      <c r="I10" s="61">
        <v>3</v>
      </c>
      <c r="J10" s="61">
        <v>3</v>
      </c>
      <c r="K10" s="61"/>
      <c r="L10" s="61"/>
      <c r="M10" s="64"/>
      <c r="N10" s="195" t="s">
        <v>7</v>
      </c>
      <c r="O10" s="196"/>
      <c r="P10" s="197"/>
      <c r="Q10" s="68"/>
      <c r="R10" s="69"/>
      <c r="S10" s="69"/>
      <c r="T10" s="70"/>
      <c r="U10" s="71"/>
      <c r="V10" s="71"/>
      <c r="W10" s="48"/>
      <c r="X10" s="37" t="str">
        <v>SHITMSNO</v>
      </c>
      <c r="Y10" s="37" t="str">
        <v>紹介№</v>
      </c>
      <c r="Z10" s="37" t="str">
        <v>NCHAR</v>
      </c>
      <c r="AA10" s="37">
        <v>6</v>
      </c>
      <c r="AB10" s="37">
        <v>0</v>
      </c>
      <c r="AC10" s="37" t="s">
        <v>9</v>
      </c>
      <c r="AD10" s="39">
        <f t="shared" si="1"/>
        <v>2</v>
      </c>
      <c r="AE10" s="39"/>
      <c r="AF10" s="39"/>
      <c r="AG10" s="39"/>
      <c r="AH10" s="39"/>
      <c r="AI10" s="39"/>
      <c r="AJ10" s="39"/>
      <c r="AK10" s="39"/>
      <c r="AL10" s="39"/>
      <c r="AM10" s="39"/>
    </row>
    <row r="11" spans="1:39" s="72" customFormat="1" ht="12.75" customHeight="1">
      <c r="A11" s="61">
        <f t="shared" si="0"/>
        <v>5</v>
      </c>
      <c r="B11" s="37" t="s">
        <v>191</v>
      </c>
      <c r="C11" s="37" t="s">
        <v>192</v>
      </c>
      <c r="D11" s="62" t="s">
        <v>123</v>
      </c>
      <c r="E11" s="63">
        <v>4</v>
      </c>
      <c r="F11" s="63"/>
      <c r="G11" s="61" t="s">
        <v>7</v>
      </c>
      <c r="H11" s="61"/>
      <c r="I11" s="61">
        <v>3</v>
      </c>
      <c r="J11" s="61">
        <v>4</v>
      </c>
      <c r="K11" s="61"/>
      <c r="L11" s="61"/>
      <c r="M11" s="64"/>
      <c r="N11" s="195" t="s">
        <v>7</v>
      </c>
      <c r="O11" s="196"/>
      <c r="P11" s="197"/>
      <c r="Q11" s="68"/>
      <c r="R11" s="69"/>
      <c r="S11" s="69"/>
      <c r="T11" s="70"/>
      <c r="U11" s="71"/>
      <c r="V11" s="71"/>
      <c r="W11" s="48"/>
      <c r="X11" s="37" t="str">
        <v/>
      </c>
      <c r="Y11" s="37" t="str">
        <v/>
      </c>
      <c r="Z11" s="37" t="str">
        <v/>
      </c>
      <c r="AA11" s="37" t="str">
        <v/>
      </c>
      <c r="AB11" s="37" t="str">
        <v/>
      </c>
      <c r="AC11" s="37" t="s">
        <v>9</v>
      </c>
      <c r="AD11" s="39">
        <f t="shared" si="1"/>
        <v>10032</v>
      </c>
      <c r="AE11" s="39"/>
      <c r="AF11" s="39"/>
      <c r="AG11" s="39"/>
      <c r="AH11" s="39"/>
      <c r="AI11" s="39"/>
      <c r="AJ11" s="39"/>
      <c r="AK11" s="39"/>
      <c r="AL11" s="39"/>
      <c r="AM11" s="39"/>
    </row>
    <row r="12" spans="1:39" s="72" customFormat="1" ht="12.75" customHeight="1">
      <c r="A12" s="61">
        <f t="shared" si="0"/>
        <v>6</v>
      </c>
      <c r="B12" s="37" t="s">
        <v>193</v>
      </c>
      <c r="C12" s="37" t="s">
        <v>194</v>
      </c>
      <c r="D12" s="62"/>
      <c r="E12" s="63"/>
      <c r="F12" s="63"/>
      <c r="G12" s="61" t="s">
        <v>183</v>
      </c>
      <c r="H12" s="61"/>
      <c r="I12" s="61">
        <v>2</v>
      </c>
      <c r="J12" s="61"/>
      <c r="K12" s="61"/>
      <c r="L12" s="61"/>
      <c r="M12" s="64"/>
      <c r="N12" s="195" t="s">
        <v>7</v>
      </c>
      <c r="O12" s="196"/>
      <c r="P12" s="197"/>
      <c r="Q12" s="68"/>
      <c r="R12" s="69"/>
      <c r="S12" s="69"/>
      <c r="T12" s="70"/>
      <c r="U12" s="71"/>
      <c r="V12" s="71"/>
      <c r="W12" s="48"/>
      <c r="X12" s="37" t="str">
        <v/>
      </c>
      <c r="Y12" s="37" t="str">
        <v/>
      </c>
      <c r="Z12" s="37" t="str">
        <v/>
      </c>
      <c r="AA12" s="37" t="str">
        <v/>
      </c>
      <c r="AB12" s="37" t="str">
        <v/>
      </c>
      <c r="AC12" s="37" t="s">
        <v>9</v>
      </c>
      <c r="AD12" s="39">
        <f t="shared" si="1"/>
        <v>10032</v>
      </c>
      <c r="AE12" s="39"/>
      <c r="AF12" s="39"/>
      <c r="AG12" s="39"/>
      <c r="AH12" s="39"/>
      <c r="AI12" s="39"/>
      <c r="AJ12" s="39"/>
      <c r="AK12" s="39"/>
      <c r="AL12" s="39"/>
      <c r="AM12" s="39"/>
    </row>
    <row r="13" spans="1:39" s="72" customFormat="1" ht="12.75" customHeight="1">
      <c r="A13" s="61">
        <f t="shared" si="0"/>
        <v>7</v>
      </c>
      <c r="B13" s="37" t="s">
        <v>195</v>
      </c>
      <c r="C13" s="37" t="s">
        <v>38</v>
      </c>
      <c r="D13" s="115" t="s">
        <v>186</v>
      </c>
      <c r="E13" s="63">
        <v>7</v>
      </c>
      <c r="F13" s="63"/>
      <c r="G13" s="61" t="s">
        <v>7</v>
      </c>
      <c r="H13" s="61"/>
      <c r="I13" s="61">
        <v>3</v>
      </c>
      <c r="J13" s="61"/>
      <c r="K13" s="61"/>
      <c r="L13" s="61"/>
      <c r="M13" s="64"/>
      <c r="N13" s="195" t="s">
        <v>7</v>
      </c>
      <c r="O13" s="196"/>
      <c r="P13" s="197"/>
      <c r="Q13" s="68"/>
      <c r="R13" s="69"/>
      <c r="S13" s="69"/>
      <c r="T13" s="70"/>
      <c r="U13" s="71"/>
      <c r="V13" s="71"/>
      <c r="W13" s="48"/>
      <c r="X13" s="37" t="str">
        <v>SHITMJCD</v>
      </c>
      <c r="Y13" s="37" t="str">
        <v>紹介元従業員コード</v>
      </c>
      <c r="Z13" s="37" t="str">
        <v>NCHAR</v>
      </c>
      <c r="AA13" s="37">
        <v>6</v>
      </c>
      <c r="AB13" s="37">
        <v>0</v>
      </c>
      <c r="AC13" s="37" t="s">
        <v>9</v>
      </c>
      <c r="AD13" s="39">
        <f t="shared" si="1"/>
        <v>1</v>
      </c>
      <c r="AE13" s="39"/>
      <c r="AF13" s="39"/>
      <c r="AG13" s="39"/>
      <c r="AH13" s="39"/>
      <c r="AI13" s="39"/>
      <c r="AJ13" s="39"/>
      <c r="AK13" s="39"/>
      <c r="AL13" s="39"/>
      <c r="AM13" s="39"/>
    </row>
    <row r="14" spans="1:39" s="72" customFormat="1" ht="12.75" customHeight="1">
      <c r="A14" s="61">
        <f t="shared" si="0"/>
        <v>8</v>
      </c>
      <c r="B14" s="37" t="s">
        <v>196</v>
      </c>
      <c r="C14" s="37" t="s">
        <v>41</v>
      </c>
      <c r="D14" s="62" t="s">
        <v>123</v>
      </c>
      <c r="E14" s="63">
        <v>7</v>
      </c>
      <c r="F14" s="63"/>
      <c r="G14" s="61" t="s">
        <v>7</v>
      </c>
      <c r="H14" s="61"/>
      <c r="I14" s="61">
        <v>3</v>
      </c>
      <c r="J14" s="61"/>
      <c r="K14" s="61"/>
      <c r="L14" s="61"/>
      <c r="M14" s="64"/>
      <c r="N14" s="195" t="s">
        <v>7</v>
      </c>
      <c r="O14" s="196"/>
      <c r="P14" s="197"/>
      <c r="Q14" s="68"/>
      <c r="R14" s="69"/>
      <c r="S14" s="69"/>
      <c r="T14" s="70"/>
      <c r="U14" s="71"/>
      <c r="V14" s="71"/>
      <c r="W14" s="48"/>
      <c r="X14" s="37" t="str">
        <v>SHITMNCD</v>
      </c>
      <c r="Y14" s="37" t="str">
        <v>荷主コード</v>
      </c>
      <c r="Z14" s="37" t="str">
        <v>NCHAR</v>
      </c>
      <c r="AA14" s="37">
        <v>7</v>
      </c>
      <c r="AB14" s="37">
        <v>0</v>
      </c>
      <c r="AC14" s="37" t="s">
        <v>9</v>
      </c>
      <c r="AD14" s="39">
        <f t="shared" si="1"/>
        <v>1</v>
      </c>
      <c r="AE14" s="39"/>
      <c r="AF14" s="39"/>
      <c r="AG14" s="39"/>
      <c r="AH14" s="39"/>
      <c r="AI14" s="39"/>
      <c r="AJ14" s="39"/>
      <c r="AK14" s="39"/>
      <c r="AL14" s="39"/>
      <c r="AM14" s="39"/>
    </row>
    <row r="15" spans="1:39" s="72" customFormat="1" ht="12.75" customHeight="1">
      <c r="A15" s="61">
        <f t="shared" si="0"/>
        <v>9</v>
      </c>
      <c r="B15" s="37" t="s">
        <v>197</v>
      </c>
      <c r="C15" s="37" t="s">
        <v>198</v>
      </c>
      <c r="D15" s="62" t="s">
        <v>123</v>
      </c>
      <c r="E15" s="63">
        <v>22</v>
      </c>
      <c r="F15" s="63"/>
      <c r="G15" s="61" t="s">
        <v>7</v>
      </c>
      <c r="H15" s="61"/>
      <c r="I15" s="61">
        <v>3</v>
      </c>
      <c r="J15" s="61"/>
      <c r="K15" s="61"/>
      <c r="L15" s="61"/>
      <c r="M15" s="64"/>
      <c r="N15" s="195" t="s">
        <v>7</v>
      </c>
      <c r="O15" s="196"/>
      <c r="P15" s="197"/>
      <c r="Q15" s="68"/>
      <c r="R15" s="69"/>
      <c r="S15" s="69"/>
      <c r="T15" s="70"/>
      <c r="U15" s="71"/>
      <c r="V15" s="71"/>
      <c r="W15" s="48"/>
      <c r="X15" s="37" t="str">
        <v>SHITMNNM</v>
      </c>
      <c r="Y15" s="37" t="str">
        <v>荷主名</v>
      </c>
      <c r="Z15" s="37" t="str">
        <v>NCHAR</v>
      </c>
      <c r="AA15" s="37">
        <v>22</v>
      </c>
      <c r="AB15" s="37">
        <v>0</v>
      </c>
      <c r="AC15" s="37" t="s">
        <v>9</v>
      </c>
      <c r="AD15" s="39">
        <f t="shared" si="1"/>
        <v>1</v>
      </c>
      <c r="AE15" s="39"/>
      <c r="AF15" s="39"/>
      <c r="AG15" s="39"/>
      <c r="AH15" s="39"/>
      <c r="AI15" s="39"/>
      <c r="AJ15" s="39"/>
      <c r="AK15" s="39"/>
      <c r="AL15" s="39"/>
      <c r="AM15" s="39"/>
    </row>
    <row r="16" spans="1:39" s="72" customFormat="1" ht="12.75" customHeight="1">
      <c r="A16" s="61">
        <f t="shared" si="0"/>
        <v>10</v>
      </c>
      <c r="B16" s="37" t="s">
        <v>199</v>
      </c>
      <c r="C16" s="37" t="s">
        <v>200</v>
      </c>
      <c r="D16" s="62" t="s">
        <v>123</v>
      </c>
      <c r="E16" s="63">
        <v>4</v>
      </c>
      <c r="F16" s="63"/>
      <c r="G16" s="61" t="s">
        <v>7</v>
      </c>
      <c r="H16" s="61"/>
      <c r="I16" s="61">
        <v>3</v>
      </c>
      <c r="J16" s="61"/>
      <c r="K16" s="61"/>
      <c r="L16" s="61"/>
      <c r="M16" s="64"/>
      <c r="N16" s="195" t="s">
        <v>7</v>
      </c>
      <c r="O16" s="196"/>
      <c r="P16" s="197"/>
      <c r="Q16" s="68"/>
      <c r="R16" s="69"/>
      <c r="S16" s="69"/>
      <c r="T16" s="70"/>
      <c r="U16" s="71"/>
      <c r="V16" s="71"/>
      <c r="W16" s="48"/>
      <c r="X16" s="37" t="str">
        <v>SHITMGCD</v>
      </c>
      <c r="Y16" s="37" t="str">
        <v>業種コード</v>
      </c>
      <c r="Z16" s="37" t="str">
        <v>NCHAR</v>
      </c>
      <c r="AA16" s="37">
        <v>4</v>
      </c>
      <c r="AB16" s="37">
        <v>0</v>
      </c>
      <c r="AC16" s="37" t="s">
        <v>9</v>
      </c>
      <c r="AD16" s="39">
        <f t="shared" si="1"/>
        <v>1</v>
      </c>
      <c r="AE16" s="39"/>
      <c r="AF16" s="39"/>
      <c r="AG16" s="39"/>
      <c r="AH16" s="39"/>
      <c r="AI16" s="39"/>
      <c r="AJ16" s="39"/>
      <c r="AK16" s="39"/>
      <c r="AL16" s="39"/>
      <c r="AM16" s="39"/>
    </row>
    <row r="17" spans="1:39" s="72" customFormat="1" ht="12.75" customHeight="1">
      <c r="A17" s="61">
        <f t="shared" si="0"/>
        <v>11</v>
      </c>
      <c r="B17" s="37" t="s">
        <v>201</v>
      </c>
      <c r="C17" s="37" t="s">
        <v>202</v>
      </c>
      <c r="D17" s="62"/>
      <c r="E17" s="63"/>
      <c r="F17" s="63"/>
      <c r="G17" s="61" t="s">
        <v>183</v>
      </c>
      <c r="H17" s="61"/>
      <c r="I17" s="61">
        <v>2</v>
      </c>
      <c r="J17" s="61"/>
      <c r="K17" s="61"/>
      <c r="L17" s="61"/>
      <c r="M17" s="64"/>
      <c r="N17" s="195" t="s">
        <v>7</v>
      </c>
      <c r="O17" s="196"/>
      <c r="P17" s="197"/>
      <c r="Q17" s="68"/>
      <c r="R17" s="69"/>
      <c r="S17" s="69"/>
      <c r="T17" s="70"/>
      <c r="U17" s="71"/>
      <c r="V17" s="71"/>
      <c r="W17" s="48"/>
      <c r="X17" s="37" t="str">
        <v/>
      </c>
      <c r="Y17" s="37" t="str">
        <v/>
      </c>
      <c r="Z17" s="37" t="str">
        <v/>
      </c>
      <c r="AA17" s="37" t="str">
        <v/>
      </c>
      <c r="AB17" s="37" t="str">
        <v/>
      </c>
      <c r="AC17" s="37" t="s">
        <v>9</v>
      </c>
      <c r="AD17" s="39">
        <f t="shared" si="1"/>
        <v>10032</v>
      </c>
      <c r="AE17" s="39"/>
      <c r="AF17" s="39"/>
      <c r="AG17" s="39"/>
      <c r="AH17" s="39"/>
      <c r="AI17" s="39"/>
      <c r="AJ17" s="39"/>
      <c r="AK17" s="39"/>
      <c r="AL17" s="39"/>
      <c r="AM17" s="39"/>
    </row>
    <row r="18" spans="1:39" s="72" customFormat="1" ht="12.75" customHeight="1">
      <c r="A18" s="61">
        <f t="shared" si="0"/>
        <v>12</v>
      </c>
      <c r="B18" s="37" t="s">
        <v>203</v>
      </c>
      <c r="C18" s="37" t="s">
        <v>204</v>
      </c>
      <c r="D18" s="115" t="s">
        <v>186</v>
      </c>
      <c r="E18" s="63">
        <v>4</v>
      </c>
      <c r="F18" s="63"/>
      <c r="G18" s="61" t="s">
        <v>7</v>
      </c>
      <c r="H18" s="61"/>
      <c r="I18" s="61">
        <v>3</v>
      </c>
      <c r="J18" s="61"/>
      <c r="K18" s="61"/>
      <c r="L18" s="61"/>
      <c r="M18" s="64"/>
      <c r="N18" s="195" t="s">
        <v>7</v>
      </c>
      <c r="O18" s="196"/>
      <c r="P18" s="197"/>
      <c r="Q18" s="68"/>
      <c r="R18" s="69"/>
      <c r="S18" s="69"/>
      <c r="T18" s="70"/>
      <c r="U18" s="71"/>
      <c r="V18" s="71"/>
      <c r="W18" s="48"/>
      <c r="X18" s="37" t="str">
        <v>SHITSTNC</v>
      </c>
      <c r="Y18" s="37" t="str">
        <v>紹介先事業所コード</v>
      </c>
      <c r="Z18" s="37" t="str">
        <v>NCHAR</v>
      </c>
      <c r="AA18" s="37">
        <v>4</v>
      </c>
      <c r="AB18" s="37">
        <v>0</v>
      </c>
      <c r="AC18" s="37" t="s">
        <v>9</v>
      </c>
      <c r="AD18" s="39">
        <f t="shared" si="1"/>
        <v>1</v>
      </c>
      <c r="AE18" s="39"/>
      <c r="AF18" s="39"/>
      <c r="AG18" s="39"/>
      <c r="AH18" s="39"/>
      <c r="AI18" s="39"/>
      <c r="AJ18" s="39"/>
      <c r="AK18" s="39"/>
      <c r="AL18" s="39"/>
      <c r="AM18" s="39"/>
    </row>
    <row r="19" spans="1:39" s="72" customFormat="1" ht="12.75" customHeight="1">
      <c r="A19" s="61">
        <f t="shared" si="0"/>
        <v>13</v>
      </c>
      <c r="B19" s="37" t="s">
        <v>205</v>
      </c>
      <c r="C19" s="37" t="s">
        <v>188</v>
      </c>
      <c r="D19" s="115" t="s">
        <v>186</v>
      </c>
      <c r="E19" s="63">
        <v>6</v>
      </c>
      <c r="F19" s="63"/>
      <c r="G19" s="61" t="s">
        <v>7</v>
      </c>
      <c r="H19" s="61"/>
      <c r="I19" s="61">
        <v>3</v>
      </c>
      <c r="J19" s="61"/>
      <c r="K19" s="61"/>
      <c r="L19" s="61"/>
      <c r="M19" s="64"/>
      <c r="N19" s="195" t="s">
        <v>7</v>
      </c>
      <c r="O19" s="196"/>
      <c r="P19" s="197"/>
      <c r="Q19" s="68"/>
      <c r="R19" s="69"/>
      <c r="S19" s="69"/>
      <c r="T19" s="70"/>
      <c r="U19" s="71"/>
      <c r="V19" s="71"/>
      <c r="W19" s="48"/>
      <c r="X19" s="37" t="str">
        <v>SHITSYMD</v>
      </c>
      <c r="Y19" s="37" t="str">
        <v>年月日</v>
      </c>
      <c r="Z19" s="37" t="str">
        <v>NCHAR</v>
      </c>
      <c r="AA19" s="37">
        <v>8</v>
      </c>
      <c r="AB19" s="37">
        <v>0</v>
      </c>
      <c r="AC19" s="37" t="s">
        <v>9</v>
      </c>
      <c r="AD19" s="39">
        <f t="shared" si="1"/>
        <v>2</v>
      </c>
      <c r="AE19" s="39"/>
      <c r="AF19" s="39"/>
      <c r="AG19" s="39"/>
      <c r="AH19" s="39"/>
      <c r="AI19" s="39"/>
      <c r="AJ19" s="39"/>
      <c r="AK19" s="39"/>
      <c r="AL19" s="39"/>
      <c r="AM19" s="39"/>
    </row>
    <row r="20" spans="1:39" s="72" customFormat="1" ht="12.75" customHeight="1">
      <c r="A20" s="61">
        <f t="shared" si="0"/>
        <v>14</v>
      </c>
      <c r="B20" s="37" t="s">
        <v>206</v>
      </c>
      <c r="C20" s="37" t="s">
        <v>190</v>
      </c>
      <c r="D20" s="115" t="s">
        <v>186</v>
      </c>
      <c r="E20" s="63">
        <v>6</v>
      </c>
      <c r="F20" s="63"/>
      <c r="G20" s="61" t="s">
        <v>7</v>
      </c>
      <c r="H20" s="61"/>
      <c r="I20" s="61">
        <v>3</v>
      </c>
      <c r="J20" s="61"/>
      <c r="K20" s="61"/>
      <c r="L20" s="61"/>
      <c r="M20" s="64"/>
      <c r="N20" s="195" t="s">
        <v>7</v>
      </c>
      <c r="O20" s="196"/>
      <c r="P20" s="197"/>
      <c r="Q20" s="68"/>
      <c r="R20" s="69"/>
      <c r="S20" s="69"/>
      <c r="T20" s="70"/>
      <c r="U20" s="71"/>
      <c r="V20" s="71"/>
      <c r="W20" s="48"/>
      <c r="X20" s="37" t="str">
        <v>SHITSSNO</v>
      </c>
      <c r="Y20" s="37" t="str">
        <v>紹介№</v>
      </c>
      <c r="Z20" s="37" t="str">
        <v>NCHAR</v>
      </c>
      <c r="AA20" s="37">
        <v>6</v>
      </c>
      <c r="AB20" s="37">
        <v>0</v>
      </c>
      <c r="AC20" s="37" t="s">
        <v>9</v>
      </c>
      <c r="AD20" s="39">
        <f t="shared" si="1"/>
        <v>2</v>
      </c>
      <c r="AE20" s="39"/>
      <c r="AF20" s="39"/>
      <c r="AG20" s="39"/>
      <c r="AH20" s="39"/>
      <c r="AI20" s="39"/>
      <c r="AJ20" s="39"/>
      <c r="AK20" s="39"/>
      <c r="AL20" s="39"/>
      <c r="AM20" s="39"/>
    </row>
    <row r="21" spans="1:39" s="72" customFormat="1" ht="12.75" customHeight="1">
      <c r="A21" s="61">
        <f t="shared" si="0"/>
        <v>15</v>
      </c>
      <c r="B21" s="37" t="s">
        <v>207</v>
      </c>
      <c r="C21" s="37" t="s">
        <v>192</v>
      </c>
      <c r="D21" s="62" t="s">
        <v>123</v>
      </c>
      <c r="E21" s="63">
        <v>4</v>
      </c>
      <c r="F21" s="63"/>
      <c r="G21" s="61" t="s">
        <v>7</v>
      </c>
      <c r="H21" s="61"/>
      <c r="I21" s="61">
        <v>3</v>
      </c>
      <c r="J21" s="61"/>
      <c r="K21" s="61"/>
      <c r="L21" s="61"/>
      <c r="M21" s="64"/>
      <c r="N21" s="195" t="s">
        <v>7</v>
      </c>
      <c r="O21" s="196"/>
      <c r="P21" s="197"/>
      <c r="Q21" s="68"/>
      <c r="R21" s="69"/>
      <c r="S21" s="69"/>
      <c r="T21" s="70"/>
      <c r="U21" s="71"/>
      <c r="V21" s="71"/>
      <c r="W21" s="48"/>
      <c r="X21" s="37" t="str">
        <v/>
      </c>
      <c r="Y21" s="37" t="str">
        <v/>
      </c>
      <c r="Z21" s="37" t="str">
        <v/>
      </c>
      <c r="AA21" s="37" t="str">
        <v/>
      </c>
      <c r="AB21" s="37" t="str">
        <v/>
      </c>
      <c r="AC21" s="37" t="s">
        <v>9</v>
      </c>
      <c r="AD21" s="39">
        <f t="shared" si="1"/>
        <v>10032</v>
      </c>
      <c r="AE21" s="39"/>
      <c r="AF21" s="39"/>
      <c r="AG21" s="39"/>
      <c r="AH21" s="39"/>
      <c r="AI21" s="39"/>
      <c r="AJ21" s="39"/>
      <c r="AK21" s="39"/>
      <c r="AL21" s="39"/>
      <c r="AM21" s="39"/>
    </row>
    <row r="22" spans="1:39" s="72" customFormat="1" ht="12.75" customHeight="1">
      <c r="A22" s="61">
        <f t="shared" si="0"/>
        <v>16</v>
      </c>
      <c r="B22" s="37" t="s">
        <v>208</v>
      </c>
      <c r="C22" s="37" t="s">
        <v>209</v>
      </c>
      <c r="D22" s="62"/>
      <c r="E22" s="63"/>
      <c r="F22" s="63"/>
      <c r="G22" s="61" t="s">
        <v>183</v>
      </c>
      <c r="H22" s="61"/>
      <c r="I22" s="61">
        <v>2</v>
      </c>
      <c r="J22" s="61"/>
      <c r="K22" s="61"/>
      <c r="L22" s="61"/>
      <c r="M22" s="64"/>
      <c r="N22" s="195" t="s">
        <v>7</v>
      </c>
      <c r="O22" s="196"/>
      <c r="P22" s="197"/>
      <c r="Q22" s="68"/>
      <c r="R22" s="69"/>
      <c r="S22" s="69"/>
      <c r="T22" s="70"/>
      <c r="U22" s="71"/>
      <c r="V22" s="71"/>
      <c r="W22" s="48"/>
      <c r="X22" s="37" t="str">
        <v/>
      </c>
      <c r="Y22" s="37" t="str">
        <v/>
      </c>
      <c r="Z22" s="37" t="str">
        <v/>
      </c>
      <c r="AA22" s="37" t="str">
        <v/>
      </c>
      <c r="AB22" s="37" t="str">
        <v/>
      </c>
      <c r="AC22" s="37" t="s">
        <v>9</v>
      </c>
      <c r="AD22" s="39">
        <f t="shared" si="1"/>
        <v>10032</v>
      </c>
      <c r="AE22" s="39"/>
      <c r="AF22" s="39"/>
      <c r="AG22" s="39"/>
      <c r="AH22" s="39"/>
      <c r="AI22" s="39"/>
      <c r="AJ22" s="39"/>
      <c r="AK22" s="39"/>
      <c r="AL22" s="39"/>
      <c r="AM22" s="39"/>
    </row>
    <row r="23" spans="1:39" s="72" customFormat="1" ht="12.75" customHeight="1">
      <c r="A23" s="61">
        <f t="shared" si="0"/>
        <v>17</v>
      </c>
      <c r="B23" s="37" t="s">
        <v>210</v>
      </c>
      <c r="C23" s="37" t="s">
        <v>211</v>
      </c>
      <c r="D23" s="62" t="s">
        <v>123</v>
      </c>
      <c r="E23" s="63">
        <v>42</v>
      </c>
      <c r="F23" s="63"/>
      <c r="G23" s="61" t="s">
        <v>7</v>
      </c>
      <c r="H23" s="61"/>
      <c r="I23" s="61">
        <v>3</v>
      </c>
      <c r="J23" s="61"/>
      <c r="K23" s="61"/>
      <c r="L23" s="61"/>
      <c r="M23" s="64"/>
      <c r="N23" s="195" t="s">
        <v>7</v>
      </c>
      <c r="O23" s="196"/>
      <c r="P23" s="197"/>
      <c r="Q23" s="68"/>
      <c r="R23" s="69"/>
      <c r="S23" s="69"/>
      <c r="T23" s="70"/>
      <c r="U23" s="71"/>
      <c r="V23" s="71"/>
      <c r="W23" s="48"/>
      <c r="X23" s="37" t="str">
        <v>SHITSNNG</v>
      </c>
      <c r="Y23" s="37" t="str">
        <v>紹介先荷主名（漢字）</v>
      </c>
      <c r="Z23" s="37" t="str">
        <v>NCHAR</v>
      </c>
      <c r="AA23" s="37">
        <v>42</v>
      </c>
      <c r="AB23" s="37">
        <v>0</v>
      </c>
      <c r="AC23" s="37" t="s">
        <v>9</v>
      </c>
      <c r="AD23" s="39">
        <f t="shared" si="1"/>
        <v>1</v>
      </c>
      <c r="AE23" s="39"/>
      <c r="AF23" s="39"/>
      <c r="AG23" s="39"/>
      <c r="AH23" s="39"/>
      <c r="AI23" s="39"/>
      <c r="AJ23" s="39"/>
      <c r="AK23" s="39"/>
      <c r="AL23" s="39"/>
      <c r="AM23" s="39"/>
    </row>
    <row r="24" spans="1:39" s="72" customFormat="1" ht="12.75" customHeight="1">
      <c r="A24" s="61">
        <f t="shared" si="0"/>
        <v>18</v>
      </c>
      <c r="B24" s="37" t="s">
        <v>212</v>
      </c>
      <c r="C24" s="37" t="s">
        <v>213</v>
      </c>
      <c r="D24" s="62" t="s">
        <v>123</v>
      </c>
      <c r="E24" s="63">
        <v>40</v>
      </c>
      <c r="F24" s="63"/>
      <c r="G24" s="61" t="s">
        <v>7</v>
      </c>
      <c r="H24" s="61"/>
      <c r="I24" s="61">
        <v>3</v>
      </c>
      <c r="J24" s="61"/>
      <c r="K24" s="61"/>
      <c r="L24" s="61"/>
      <c r="M24" s="64"/>
      <c r="N24" s="195" t="s">
        <v>7</v>
      </c>
      <c r="O24" s="196"/>
      <c r="P24" s="197"/>
      <c r="Q24" s="68"/>
      <c r="R24" s="69"/>
      <c r="S24" s="69"/>
      <c r="T24" s="70"/>
      <c r="U24" s="71"/>
      <c r="V24" s="71"/>
      <c r="W24" s="48"/>
      <c r="X24" s="37" t="str">
        <v>SHITSNNC</v>
      </c>
      <c r="Y24" s="37" t="str">
        <v>紹介先荷主名（カナ）</v>
      </c>
      <c r="Z24" s="37" t="str">
        <v>NCHAR</v>
      </c>
      <c r="AA24" s="37">
        <v>40</v>
      </c>
      <c r="AB24" s="37">
        <v>0</v>
      </c>
      <c r="AC24" s="37" t="s">
        <v>9</v>
      </c>
      <c r="AD24" s="39">
        <f t="shared" si="1"/>
        <v>1</v>
      </c>
      <c r="AE24" s="39"/>
      <c r="AF24" s="39"/>
      <c r="AG24" s="39"/>
      <c r="AH24" s="39"/>
      <c r="AI24" s="39"/>
      <c r="AJ24" s="39"/>
      <c r="AK24" s="39"/>
      <c r="AL24" s="39"/>
      <c r="AM24" s="39"/>
    </row>
    <row r="25" spans="1:39" s="72" customFormat="1" ht="12.75" customHeight="1">
      <c r="A25" s="61">
        <f t="shared" si="0"/>
        <v>19</v>
      </c>
      <c r="B25" s="37" t="s">
        <v>214</v>
      </c>
      <c r="C25" s="37" t="s">
        <v>215</v>
      </c>
      <c r="D25" s="62" t="s">
        <v>123</v>
      </c>
      <c r="E25" s="63">
        <v>42</v>
      </c>
      <c r="F25" s="63"/>
      <c r="G25" s="61" t="s">
        <v>7</v>
      </c>
      <c r="H25" s="61"/>
      <c r="I25" s="61">
        <v>3</v>
      </c>
      <c r="J25" s="61"/>
      <c r="K25" s="61"/>
      <c r="L25" s="61"/>
      <c r="M25" s="64"/>
      <c r="N25" s="195" t="s">
        <v>7</v>
      </c>
      <c r="O25" s="196"/>
      <c r="P25" s="197"/>
      <c r="Q25" s="68"/>
      <c r="R25" s="69"/>
      <c r="S25" s="69"/>
      <c r="T25" s="70"/>
      <c r="U25" s="71"/>
      <c r="V25" s="71"/>
      <c r="W25" s="48"/>
      <c r="X25" s="37" t="str">
        <v>SHITSJU1</v>
      </c>
      <c r="Y25" s="37" t="str">
        <v>紹介先住所１</v>
      </c>
      <c r="Z25" s="37" t="str">
        <v>NCHAR</v>
      </c>
      <c r="AA25" s="37">
        <v>42</v>
      </c>
      <c r="AB25" s="37">
        <v>0</v>
      </c>
      <c r="AC25" s="37" t="s">
        <v>9</v>
      </c>
      <c r="AD25" s="39">
        <f t="shared" si="1"/>
        <v>1</v>
      </c>
      <c r="AE25" s="39"/>
      <c r="AF25" s="39"/>
      <c r="AG25" s="39"/>
      <c r="AH25" s="39"/>
      <c r="AI25" s="39"/>
      <c r="AJ25" s="39"/>
      <c r="AK25" s="39"/>
      <c r="AL25" s="39"/>
      <c r="AM25" s="39"/>
    </row>
    <row r="26" spans="1:39" s="72" customFormat="1" ht="12.75" customHeight="1">
      <c r="A26" s="61">
        <f t="shared" si="0"/>
        <v>20</v>
      </c>
      <c r="B26" s="37" t="s">
        <v>216</v>
      </c>
      <c r="C26" s="37" t="s">
        <v>217</v>
      </c>
      <c r="D26" s="62" t="s">
        <v>123</v>
      </c>
      <c r="E26" s="63">
        <v>42</v>
      </c>
      <c r="F26" s="63"/>
      <c r="G26" s="61" t="s">
        <v>7</v>
      </c>
      <c r="H26" s="61"/>
      <c r="I26" s="61">
        <v>3</v>
      </c>
      <c r="J26" s="61"/>
      <c r="K26" s="61"/>
      <c r="L26" s="61"/>
      <c r="M26" s="64"/>
      <c r="N26" s="195" t="s">
        <v>7</v>
      </c>
      <c r="O26" s="196"/>
      <c r="P26" s="197"/>
      <c r="Q26" s="68"/>
      <c r="R26" s="69"/>
      <c r="S26" s="69"/>
      <c r="T26" s="70"/>
      <c r="U26" s="71"/>
      <c r="V26" s="71"/>
      <c r="W26" s="48"/>
      <c r="X26" s="37" t="str">
        <v>SHITSJU2</v>
      </c>
      <c r="Y26" s="37" t="str">
        <v>紹介先住所２</v>
      </c>
      <c r="Z26" s="37" t="str">
        <v>NCHAR</v>
      </c>
      <c r="AA26" s="37">
        <v>42</v>
      </c>
      <c r="AB26" s="37">
        <v>0</v>
      </c>
      <c r="AC26" s="37" t="s">
        <v>9</v>
      </c>
      <c r="AD26" s="39">
        <f t="shared" si="1"/>
        <v>1</v>
      </c>
      <c r="AE26" s="39"/>
      <c r="AF26" s="39"/>
      <c r="AG26" s="39"/>
      <c r="AH26" s="39"/>
      <c r="AI26" s="39"/>
      <c r="AJ26" s="39"/>
      <c r="AK26" s="39"/>
      <c r="AL26" s="39"/>
      <c r="AM26" s="39"/>
    </row>
    <row r="27" spans="1:39" s="72" customFormat="1" ht="12.75" customHeight="1">
      <c r="A27" s="61">
        <f t="shared" si="0"/>
        <v>21</v>
      </c>
      <c r="B27" s="37" t="s">
        <v>218</v>
      </c>
      <c r="C27" s="37" t="s">
        <v>219</v>
      </c>
      <c r="D27" s="115" t="s">
        <v>186</v>
      </c>
      <c r="E27" s="63">
        <v>2</v>
      </c>
      <c r="F27" s="63"/>
      <c r="G27" s="61" t="s">
        <v>7</v>
      </c>
      <c r="H27" s="61">
        <v>3</v>
      </c>
      <c r="I27" s="61">
        <v>3</v>
      </c>
      <c r="J27" s="61"/>
      <c r="K27" s="61"/>
      <c r="L27" s="61"/>
      <c r="M27" s="64"/>
      <c r="N27" s="195" t="s">
        <v>7</v>
      </c>
      <c r="O27" s="196"/>
      <c r="P27" s="197"/>
      <c r="Q27" s="68"/>
      <c r="R27" s="69"/>
      <c r="S27" s="69"/>
      <c r="T27" s="70"/>
      <c r="U27" s="71"/>
      <c r="V27" s="71"/>
      <c r="W27" s="48"/>
      <c r="X27" s="37" t="str">
        <v/>
      </c>
      <c r="Y27" s="37" t="str">
        <v/>
      </c>
      <c r="Z27" s="37" t="str">
        <v/>
      </c>
      <c r="AA27" s="37" t="str">
        <v/>
      </c>
      <c r="AB27" s="37" t="str">
        <v/>
      </c>
      <c r="AC27" s="37" t="s">
        <v>9</v>
      </c>
      <c r="AD27" s="39">
        <f t="shared" si="1"/>
        <v>10032</v>
      </c>
      <c r="AE27" s="39"/>
      <c r="AF27" s="39"/>
      <c r="AG27" s="39"/>
      <c r="AH27" s="39"/>
      <c r="AI27" s="39"/>
      <c r="AJ27" s="39"/>
      <c r="AK27" s="39"/>
      <c r="AL27" s="39"/>
      <c r="AM27" s="39"/>
    </row>
    <row r="28" spans="1:39" s="72" customFormat="1" ht="12.75" customHeight="1">
      <c r="A28" s="61">
        <f t="shared" si="0"/>
        <v>22</v>
      </c>
      <c r="B28" s="37" t="s">
        <v>220</v>
      </c>
      <c r="C28" s="37" t="s">
        <v>221</v>
      </c>
      <c r="D28" s="62" t="s">
        <v>123</v>
      </c>
      <c r="E28" s="63">
        <v>14</v>
      </c>
      <c r="F28" s="63"/>
      <c r="G28" s="61" t="s">
        <v>7</v>
      </c>
      <c r="H28" s="61"/>
      <c r="I28" s="61">
        <v>3</v>
      </c>
      <c r="J28" s="61"/>
      <c r="K28" s="61"/>
      <c r="L28" s="61"/>
      <c r="M28" s="64"/>
      <c r="N28" s="195" t="s">
        <v>7</v>
      </c>
      <c r="O28" s="196"/>
      <c r="P28" s="197"/>
      <c r="Q28" s="68"/>
      <c r="R28" s="69"/>
      <c r="S28" s="69"/>
      <c r="T28" s="70"/>
      <c r="U28" s="71"/>
      <c r="V28" s="71"/>
      <c r="W28" s="48"/>
      <c r="X28" s="37" t="str">
        <v>SHITSGNM</v>
      </c>
      <c r="Y28" s="37" t="str">
        <v>紹介先その他業者名</v>
      </c>
      <c r="Z28" s="37" t="str">
        <v>NCHAR</v>
      </c>
      <c r="AA28" s="37">
        <v>14</v>
      </c>
      <c r="AB28" s="37">
        <v>0</v>
      </c>
      <c r="AC28" s="37" t="s">
        <v>9</v>
      </c>
      <c r="AD28" s="39">
        <f t="shared" si="1"/>
        <v>1</v>
      </c>
      <c r="AE28" s="39"/>
      <c r="AF28" s="39"/>
      <c r="AG28" s="39"/>
      <c r="AH28" s="39"/>
      <c r="AI28" s="39"/>
      <c r="AJ28" s="39"/>
      <c r="AK28" s="39"/>
      <c r="AL28" s="39"/>
      <c r="AM28" s="39"/>
    </row>
    <row r="29" spans="1:39" s="72" customFormat="1" ht="12.75" customHeight="1">
      <c r="A29" s="61">
        <f t="shared" si="0"/>
        <v>23</v>
      </c>
      <c r="B29" s="37" t="s">
        <v>222</v>
      </c>
      <c r="C29" s="37" t="s">
        <v>223</v>
      </c>
      <c r="D29" s="62"/>
      <c r="E29" s="63"/>
      <c r="F29" s="63"/>
      <c r="G29" s="61" t="s">
        <v>183</v>
      </c>
      <c r="H29" s="61"/>
      <c r="I29" s="61">
        <v>2</v>
      </c>
      <c r="J29" s="61"/>
      <c r="K29" s="61"/>
      <c r="L29" s="61"/>
      <c r="M29" s="64"/>
      <c r="N29" s="195" t="s">
        <v>7</v>
      </c>
      <c r="O29" s="196"/>
      <c r="P29" s="197"/>
      <c r="Q29" s="68"/>
      <c r="R29" s="69"/>
      <c r="S29" s="69"/>
      <c r="T29" s="70"/>
      <c r="U29" s="71"/>
      <c r="V29" s="71"/>
      <c r="W29" s="48"/>
      <c r="X29" s="37" t="str">
        <v/>
      </c>
      <c r="Y29" s="37" t="str">
        <v/>
      </c>
      <c r="Z29" s="37" t="str">
        <v/>
      </c>
      <c r="AA29" s="37" t="str">
        <v/>
      </c>
      <c r="AB29" s="37" t="str">
        <v/>
      </c>
      <c r="AC29" s="37" t="s">
        <v>9</v>
      </c>
      <c r="AD29" s="39">
        <f t="shared" si="1"/>
        <v>10032</v>
      </c>
      <c r="AE29" s="39"/>
      <c r="AF29" s="39"/>
      <c r="AG29" s="39"/>
      <c r="AH29" s="39"/>
      <c r="AI29" s="39"/>
      <c r="AJ29" s="39"/>
      <c r="AK29" s="39"/>
      <c r="AL29" s="39"/>
      <c r="AM29" s="39"/>
    </row>
    <row r="30" spans="1:39" s="72" customFormat="1" ht="12.75" customHeight="1">
      <c r="A30" s="61">
        <f t="shared" si="0"/>
        <v>24</v>
      </c>
      <c r="B30" s="37" t="s">
        <v>224</v>
      </c>
      <c r="C30" s="37" t="s">
        <v>38</v>
      </c>
      <c r="D30" s="115" t="s">
        <v>186</v>
      </c>
      <c r="E30" s="63">
        <v>7</v>
      </c>
      <c r="F30" s="63"/>
      <c r="G30" s="61" t="s">
        <v>7</v>
      </c>
      <c r="H30" s="61"/>
      <c r="I30" s="61">
        <v>3</v>
      </c>
      <c r="J30" s="61"/>
      <c r="K30" s="61"/>
      <c r="L30" s="61"/>
      <c r="M30" s="64"/>
      <c r="N30" s="195" t="s">
        <v>7</v>
      </c>
      <c r="O30" s="196"/>
      <c r="P30" s="197"/>
      <c r="Q30" s="68"/>
      <c r="R30" s="69"/>
      <c r="S30" s="69"/>
      <c r="T30" s="70"/>
      <c r="U30" s="71"/>
      <c r="V30" s="71"/>
      <c r="W30" s="48"/>
      <c r="X30" s="37" t="str">
        <v>SHITKJCD</v>
      </c>
      <c r="Y30" s="37" t="str">
        <v>経過従業員コード</v>
      </c>
      <c r="Z30" s="37" t="str">
        <v>NCHAR</v>
      </c>
      <c r="AA30" s="37">
        <v>6</v>
      </c>
      <c r="AB30" s="37">
        <v>0</v>
      </c>
      <c r="AC30" s="37" t="s">
        <v>9</v>
      </c>
      <c r="AD30" s="39">
        <f t="shared" si="1"/>
        <v>1</v>
      </c>
      <c r="AE30" s="39"/>
      <c r="AF30" s="39"/>
      <c r="AG30" s="39"/>
      <c r="AH30" s="39"/>
      <c r="AI30" s="39"/>
      <c r="AJ30" s="39"/>
      <c r="AK30" s="39"/>
      <c r="AL30" s="39"/>
      <c r="AM30" s="39"/>
    </row>
    <row r="31" spans="1:39" s="72" customFormat="1" ht="12.75" customHeight="1">
      <c r="A31" s="61">
        <f t="shared" si="0"/>
        <v>25</v>
      </c>
      <c r="B31" s="37" t="s">
        <v>225</v>
      </c>
      <c r="C31" s="37" t="s">
        <v>223</v>
      </c>
      <c r="D31" s="62"/>
      <c r="E31" s="63"/>
      <c r="F31" s="63"/>
      <c r="G31" s="61" t="s">
        <v>183</v>
      </c>
      <c r="H31" s="61">
        <v>3</v>
      </c>
      <c r="I31" s="61">
        <v>3</v>
      </c>
      <c r="J31" s="61"/>
      <c r="K31" s="61"/>
      <c r="L31" s="61"/>
      <c r="M31" s="64"/>
      <c r="N31" s="195" t="s">
        <v>7</v>
      </c>
      <c r="O31" s="196"/>
      <c r="P31" s="197"/>
      <c r="Q31" s="68"/>
      <c r="R31" s="69"/>
      <c r="S31" s="69"/>
      <c r="T31" s="70"/>
      <c r="U31" s="71"/>
      <c r="V31" s="71"/>
      <c r="W31" s="48"/>
      <c r="X31" s="37" t="str">
        <v/>
      </c>
      <c r="Y31" s="37" t="str">
        <v/>
      </c>
      <c r="Z31" s="37" t="str">
        <v/>
      </c>
      <c r="AA31" s="37" t="str">
        <v/>
      </c>
      <c r="AB31" s="37" t="str">
        <v/>
      </c>
      <c r="AC31" s="37" t="s">
        <v>9</v>
      </c>
      <c r="AD31" s="39">
        <f t="shared" si="1"/>
        <v>10032</v>
      </c>
      <c r="AE31" s="39"/>
      <c r="AF31" s="39"/>
      <c r="AG31" s="39"/>
      <c r="AH31" s="39"/>
      <c r="AI31" s="39"/>
      <c r="AJ31" s="39"/>
      <c r="AK31" s="39"/>
      <c r="AL31" s="39"/>
      <c r="AM31" s="39"/>
    </row>
    <row r="32" spans="1:39" s="72" customFormat="1" ht="12.75" customHeight="1">
      <c r="A32" s="61">
        <f t="shared" si="0"/>
        <v>26</v>
      </c>
      <c r="B32" s="37" t="s">
        <v>226</v>
      </c>
      <c r="C32" s="37" t="s">
        <v>227</v>
      </c>
      <c r="D32" s="115" t="s">
        <v>186</v>
      </c>
      <c r="E32" s="63">
        <v>2</v>
      </c>
      <c r="F32" s="63"/>
      <c r="G32" s="61" t="s">
        <v>7</v>
      </c>
      <c r="H32" s="61"/>
      <c r="I32" s="61">
        <v>4</v>
      </c>
      <c r="J32" s="61"/>
      <c r="K32" s="61"/>
      <c r="L32" s="61"/>
      <c r="M32" s="64"/>
      <c r="N32" s="195" t="s">
        <v>7</v>
      </c>
      <c r="O32" s="196"/>
      <c r="P32" s="197"/>
      <c r="Q32" s="68"/>
      <c r="R32" s="69"/>
      <c r="S32" s="69"/>
      <c r="T32" s="70"/>
      <c r="U32" s="71"/>
      <c r="V32" s="71"/>
      <c r="W32" s="48"/>
      <c r="X32" s="37" t="str">
        <v/>
      </c>
      <c r="Y32" s="37" t="str">
        <v/>
      </c>
      <c r="Z32" s="37" t="str">
        <v/>
      </c>
      <c r="AA32" s="37" t="str">
        <v/>
      </c>
      <c r="AB32" s="37" t="str">
        <v/>
      </c>
      <c r="AC32" s="37" t="s">
        <v>9</v>
      </c>
      <c r="AD32" s="39">
        <f t="shared" si="1"/>
        <v>10032</v>
      </c>
      <c r="AE32" s="39"/>
      <c r="AF32" s="39"/>
      <c r="AG32" s="39"/>
      <c r="AH32" s="39"/>
      <c r="AI32" s="39"/>
      <c r="AJ32" s="39"/>
      <c r="AK32" s="39"/>
      <c r="AL32" s="39"/>
      <c r="AM32" s="39"/>
    </row>
    <row r="33" spans="1:39" s="72" customFormat="1" ht="12.75" customHeight="1">
      <c r="A33" s="61">
        <f t="shared" si="0"/>
        <v>27</v>
      </c>
      <c r="B33" s="37" t="s">
        <v>228</v>
      </c>
      <c r="C33" s="37" t="s">
        <v>229</v>
      </c>
      <c r="D33" s="115" t="s">
        <v>186</v>
      </c>
      <c r="E33" s="63">
        <v>6</v>
      </c>
      <c r="F33" s="63"/>
      <c r="G33" s="61" t="s">
        <v>7</v>
      </c>
      <c r="H33" s="61"/>
      <c r="I33" s="61">
        <v>4</v>
      </c>
      <c r="J33" s="61"/>
      <c r="K33" s="61"/>
      <c r="L33" s="61"/>
      <c r="M33" s="64"/>
      <c r="N33" s="195" t="s">
        <v>7</v>
      </c>
      <c r="O33" s="196"/>
      <c r="P33" s="197"/>
      <c r="Q33" s="68"/>
      <c r="R33" s="69"/>
      <c r="S33" s="69"/>
      <c r="T33" s="70"/>
      <c r="U33" s="71"/>
      <c r="V33" s="71"/>
      <c r="W33" s="48"/>
      <c r="X33" s="37" t="str">
        <v/>
      </c>
      <c r="Y33" s="37" t="str">
        <v/>
      </c>
      <c r="Z33" s="37" t="str">
        <v/>
      </c>
      <c r="AA33" s="37" t="str">
        <v/>
      </c>
      <c r="AB33" s="37" t="str">
        <v/>
      </c>
      <c r="AC33" s="37" t="s">
        <v>9</v>
      </c>
      <c r="AD33" s="39">
        <f t="shared" si="1"/>
        <v>10032</v>
      </c>
      <c r="AE33" s="39"/>
      <c r="AF33" s="39"/>
      <c r="AG33" s="39"/>
      <c r="AH33" s="39"/>
      <c r="AI33" s="39"/>
      <c r="AJ33" s="39"/>
      <c r="AK33" s="39"/>
      <c r="AL33" s="39"/>
      <c r="AM33" s="39"/>
    </row>
    <row r="34" spans="1:39" s="72" customFormat="1" ht="12.75" customHeight="1">
      <c r="A34" s="61">
        <f t="shared" si="0"/>
        <v>28</v>
      </c>
      <c r="B34" s="37" t="s">
        <v>230</v>
      </c>
      <c r="C34" s="37" t="s">
        <v>192</v>
      </c>
      <c r="D34" s="62" t="s">
        <v>123</v>
      </c>
      <c r="E34" s="63">
        <v>84</v>
      </c>
      <c r="F34" s="63"/>
      <c r="G34" s="61" t="s">
        <v>7</v>
      </c>
      <c r="H34" s="61"/>
      <c r="I34" s="61">
        <v>2</v>
      </c>
      <c r="J34" s="61"/>
      <c r="K34" s="61"/>
      <c r="L34" s="61"/>
      <c r="M34" s="64"/>
      <c r="N34" s="195" t="s">
        <v>7</v>
      </c>
      <c r="O34" s="196"/>
      <c r="P34" s="197"/>
      <c r="Q34" s="68"/>
      <c r="R34" s="69"/>
      <c r="S34" s="69"/>
      <c r="T34" s="70"/>
      <c r="U34" s="71"/>
      <c r="V34" s="71"/>
      <c r="W34" s="48"/>
      <c r="X34" s="37" t="str">
        <v/>
      </c>
      <c r="Y34" s="37" t="str">
        <v/>
      </c>
      <c r="Z34" s="37" t="str">
        <v/>
      </c>
      <c r="AA34" s="37" t="str">
        <v/>
      </c>
      <c r="AB34" s="37" t="str">
        <v/>
      </c>
      <c r="AC34" s="37" t="s">
        <v>9</v>
      </c>
      <c r="AD34" s="39">
        <f t="shared" si="1"/>
        <v>10032</v>
      </c>
      <c r="AE34" s="39"/>
      <c r="AF34" s="39"/>
      <c r="AG34" s="39"/>
      <c r="AH34" s="39"/>
      <c r="AI34" s="39"/>
      <c r="AJ34" s="39"/>
      <c r="AK34" s="39"/>
      <c r="AL34" s="39"/>
      <c r="AM34" s="39"/>
    </row>
    <row r="35" spans="1:39" s="72" customFormat="1" ht="12.75" customHeight="1">
      <c r="A35" s="61">
        <f t="shared" si="0"/>
        <v>29</v>
      </c>
      <c r="B35" s="37" t="s">
        <v>231</v>
      </c>
      <c r="C35" s="37" t="s">
        <v>232</v>
      </c>
      <c r="D35" s="115" t="s">
        <v>186</v>
      </c>
      <c r="E35" s="63">
        <v>6</v>
      </c>
      <c r="F35" s="63"/>
      <c r="G35" s="61" t="s">
        <v>7</v>
      </c>
      <c r="H35" s="61"/>
      <c r="I35" s="61">
        <v>2</v>
      </c>
      <c r="J35" s="61"/>
      <c r="K35" s="61"/>
      <c r="L35" s="61"/>
      <c r="M35" s="64"/>
      <c r="N35" s="195" t="s">
        <v>7</v>
      </c>
      <c r="O35" s="196"/>
      <c r="P35" s="197"/>
      <c r="Q35" s="68"/>
      <c r="R35" s="69"/>
      <c r="S35" s="69"/>
      <c r="T35" s="70"/>
      <c r="U35" s="71"/>
      <c r="V35" s="71"/>
      <c r="W35" s="48"/>
      <c r="X35" s="37" t="str">
        <v>SHITYMDM</v>
      </c>
      <c r="Y35" s="37" t="str">
        <v>紹介元最終更新日</v>
      </c>
      <c r="Z35" s="37" t="str">
        <v>NCHAR</v>
      </c>
      <c r="AA35" s="37">
        <v>8</v>
      </c>
      <c r="AB35" s="37">
        <v>0</v>
      </c>
      <c r="AC35" s="37" t="s">
        <v>9</v>
      </c>
      <c r="AD35" s="39">
        <f t="shared" si="1"/>
        <v>1</v>
      </c>
      <c r="AE35" s="39"/>
      <c r="AF35" s="39"/>
      <c r="AG35" s="39"/>
      <c r="AH35" s="39"/>
      <c r="AI35" s="39"/>
      <c r="AJ35" s="39"/>
      <c r="AK35" s="39"/>
      <c r="AL35" s="39"/>
      <c r="AM35" s="39"/>
    </row>
    <row r="36" spans="1:39" s="72" customFormat="1" ht="12.75" customHeight="1">
      <c r="A36" s="61">
        <f t="shared" si="0"/>
        <v>30</v>
      </c>
      <c r="B36" s="37" t="s">
        <v>233</v>
      </c>
      <c r="C36" s="37" t="s">
        <v>234</v>
      </c>
      <c r="D36" s="115" t="s">
        <v>186</v>
      </c>
      <c r="E36" s="63">
        <v>6</v>
      </c>
      <c r="F36" s="63"/>
      <c r="G36" s="61" t="s">
        <v>7</v>
      </c>
      <c r="H36" s="61"/>
      <c r="I36" s="61">
        <v>2</v>
      </c>
      <c r="J36" s="61"/>
      <c r="K36" s="61"/>
      <c r="L36" s="61"/>
      <c r="M36" s="64"/>
      <c r="N36" s="195" t="s">
        <v>7</v>
      </c>
      <c r="O36" s="196"/>
      <c r="P36" s="197"/>
      <c r="Q36" s="68"/>
      <c r="R36" s="69"/>
      <c r="S36" s="69"/>
      <c r="T36" s="70"/>
      <c r="U36" s="71"/>
      <c r="V36" s="71"/>
      <c r="W36" s="48"/>
      <c r="X36" s="37" t="str">
        <v>SHITYMDS</v>
      </c>
      <c r="Y36" s="37" t="str">
        <v>紹介先最終更新日</v>
      </c>
      <c r="Z36" s="37" t="str">
        <v>NCHAR</v>
      </c>
      <c r="AA36" s="37">
        <v>8</v>
      </c>
      <c r="AB36" s="37">
        <v>0</v>
      </c>
      <c r="AC36" s="37" t="s">
        <v>9</v>
      </c>
      <c r="AD36" s="39">
        <f t="shared" si="1"/>
        <v>1</v>
      </c>
      <c r="AE36" s="39"/>
      <c r="AF36" s="39"/>
      <c r="AG36" s="39"/>
      <c r="AH36" s="39"/>
      <c r="AI36" s="39"/>
      <c r="AJ36" s="39"/>
      <c r="AK36" s="39"/>
      <c r="AL36" s="39"/>
      <c r="AM36" s="39"/>
    </row>
    <row r="37" spans="1:39" s="72" customFormat="1" ht="12.75" customHeight="1">
      <c r="A37" s="61">
        <f t="shared" si="0"/>
        <v>31</v>
      </c>
      <c r="B37" s="37" t="s">
        <v>235</v>
      </c>
      <c r="C37" s="37" t="s">
        <v>236</v>
      </c>
      <c r="D37" s="115" t="s">
        <v>186</v>
      </c>
      <c r="E37" s="63">
        <v>1</v>
      </c>
      <c r="F37" s="63"/>
      <c r="G37" s="61" t="s">
        <v>7</v>
      </c>
      <c r="H37" s="61"/>
      <c r="I37" s="61">
        <v>2</v>
      </c>
      <c r="J37" s="61"/>
      <c r="K37" s="61"/>
      <c r="L37" s="61"/>
      <c r="M37" s="64"/>
      <c r="N37" s="195" t="s">
        <v>237</v>
      </c>
      <c r="O37" s="196"/>
      <c r="P37" s="197"/>
      <c r="Q37" s="68"/>
      <c r="R37" s="69"/>
      <c r="S37" s="69"/>
      <c r="T37" s="70"/>
      <c r="U37" s="71"/>
      <c r="V37" s="71"/>
      <c r="W37" s="48"/>
      <c r="X37" s="37" t="str">
        <v>SHITDKBN</v>
      </c>
      <c r="Y37" s="37" t="str">
        <v>削除区分</v>
      </c>
      <c r="Z37" s="37" t="str">
        <v>NCHAR</v>
      </c>
      <c r="AA37" s="37">
        <v>1</v>
      </c>
      <c r="AB37" s="37">
        <v>0</v>
      </c>
      <c r="AC37" s="37" t="s">
        <v>9</v>
      </c>
      <c r="AD37" s="39">
        <f t="shared" si="1"/>
        <v>1</v>
      </c>
      <c r="AE37" s="39"/>
      <c r="AF37" s="39"/>
      <c r="AG37" s="39"/>
      <c r="AH37" s="39"/>
      <c r="AI37" s="39"/>
      <c r="AJ37" s="39"/>
      <c r="AK37" s="39"/>
      <c r="AL37" s="39"/>
      <c r="AM37" s="39"/>
    </row>
    <row r="38" spans="1:39" s="72" customFormat="1" ht="12.75" customHeight="1">
      <c r="A38" s="61">
        <f t="shared" si="0"/>
        <v>32</v>
      </c>
      <c r="B38" s="37" t="s">
        <v>238</v>
      </c>
      <c r="C38" s="37" t="s">
        <v>239</v>
      </c>
      <c r="D38" s="115" t="s">
        <v>186</v>
      </c>
      <c r="E38" s="63">
        <v>6</v>
      </c>
      <c r="F38" s="63"/>
      <c r="G38" s="61" t="s">
        <v>7</v>
      </c>
      <c r="H38" s="61"/>
      <c r="I38" s="61">
        <v>2</v>
      </c>
      <c r="J38" s="61"/>
      <c r="K38" s="61"/>
      <c r="L38" s="61"/>
      <c r="M38" s="64"/>
      <c r="N38" s="195" t="s">
        <v>7</v>
      </c>
      <c r="O38" s="196"/>
      <c r="P38" s="197"/>
      <c r="Q38" s="68"/>
      <c r="R38" s="69"/>
      <c r="S38" s="69"/>
      <c r="T38" s="70"/>
      <c r="U38" s="71"/>
      <c r="V38" s="71"/>
      <c r="W38" s="48"/>
      <c r="X38" s="37" t="str">
        <v>SHITAYMD</v>
      </c>
      <c r="Y38" s="37" t="str">
        <v>作成年月日</v>
      </c>
      <c r="Z38" s="37" t="str">
        <v>NCHAR</v>
      </c>
      <c r="AA38" s="37">
        <v>8</v>
      </c>
      <c r="AB38" s="37">
        <v>0</v>
      </c>
      <c r="AC38" s="37" t="s">
        <v>9</v>
      </c>
      <c r="AD38" s="39">
        <f t="shared" si="1"/>
        <v>1</v>
      </c>
      <c r="AE38" s="39"/>
      <c r="AF38" s="39"/>
      <c r="AG38" s="39"/>
      <c r="AH38" s="39"/>
      <c r="AI38" s="39"/>
      <c r="AJ38" s="39"/>
      <c r="AK38" s="39"/>
      <c r="AL38" s="39"/>
      <c r="AM38" s="39"/>
    </row>
    <row r="39" spans="1:39" s="72" customFormat="1" ht="12.75" customHeight="1">
      <c r="A39" s="61">
        <f t="shared" si="0"/>
        <v>33</v>
      </c>
      <c r="B39" s="37"/>
      <c r="C39" s="37"/>
      <c r="D39" s="62"/>
      <c r="E39" s="63"/>
      <c r="F39" s="63"/>
      <c r="G39" s="61"/>
      <c r="H39" s="61"/>
      <c r="I39" s="61"/>
      <c r="J39" s="61"/>
      <c r="K39" s="61"/>
      <c r="L39" s="61"/>
      <c r="M39" s="64"/>
      <c r="N39" s="195"/>
      <c r="O39" s="196"/>
      <c r="P39" s="197"/>
      <c r="Q39" s="68"/>
      <c r="R39" s="69"/>
      <c r="S39" s="69"/>
      <c r="T39" s="70"/>
      <c r="U39" s="71"/>
      <c r="V39" s="71"/>
      <c r="W39" s="48"/>
      <c r="X39" s="37"/>
      <c r="Y39" s="37"/>
      <c r="Z39" s="37"/>
      <c r="AA39" s="37"/>
      <c r="AB39" s="37"/>
      <c r="AC39" s="37"/>
      <c r="AD39" s="39">
        <f t="shared" si="1"/>
        <v>0</v>
      </c>
      <c r="AE39" s="39"/>
      <c r="AF39" s="39"/>
      <c r="AG39" s="39"/>
      <c r="AH39" s="39"/>
      <c r="AI39" s="39"/>
      <c r="AJ39" s="39"/>
      <c r="AK39" s="39"/>
      <c r="AL39" s="39"/>
      <c r="AM39" s="39"/>
    </row>
    <row r="43" spans="1:39">
      <c r="A43" s="73" t="s">
        <v>124</v>
      </c>
    </row>
    <row r="44" spans="1:39" s="3" customFormat="1" ht="12.75" customHeight="1">
      <c r="A44" s="26" t="s">
        <v>110</v>
      </c>
      <c r="B44" s="26" t="s">
        <v>125</v>
      </c>
      <c r="C44" s="124" t="s">
        <v>126</v>
      </c>
      <c r="D44" s="125"/>
      <c r="E44" s="125"/>
      <c r="F44" s="126"/>
      <c r="G44" s="124" t="s">
        <v>127</v>
      </c>
      <c r="H44" s="125"/>
      <c r="I44" s="125"/>
      <c r="J44" s="125"/>
      <c r="K44" s="125"/>
      <c r="L44" s="125"/>
      <c r="M44" s="126"/>
      <c r="N44" s="124" t="s">
        <v>128</v>
      </c>
      <c r="O44" s="158"/>
      <c r="P44" s="159"/>
      <c r="Q44" s="39"/>
      <c r="R44" s="39"/>
      <c r="S44" s="39"/>
      <c r="T44" s="39"/>
      <c r="U44" s="39"/>
      <c r="V44" s="39"/>
      <c r="W44" s="39"/>
      <c r="X44" s="39"/>
      <c r="Y44" s="39"/>
      <c r="Z44" s="39"/>
      <c r="AA44" s="39"/>
      <c r="AB44" s="39"/>
      <c r="AC44" s="39"/>
      <c r="AD44" s="39"/>
      <c r="AE44" s="39"/>
      <c r="AF44" s="39"/>
      <c r="AG44" s="39"/>
      <c r="AH44" s="39"/>
      <c r="AI44" s="39"/>
      <c r="AJ44" s="39"/>
      <c r="AK44" s="39"/>
      <c r="AL44" s="39"/>
      <c r="AM44" s="39"/>
    </row>
    <row r="45" spans="1:39" s="72" customFormat="1" ht="12.75" customHeight="1">
      <c r="A45" s="61"/>
      <c r="B45" s="37"/>
      <c r="C45" s="198"/>
      <c r="D45" s="196"/>
      <c r="E45" s="196"/>
      <c r="F45" s="197"/>
      <c r="G45" s="198"/>
      <c r="H45" s="196"/>
      <c r="I45" s="196"/>
      <c r="J45" s="196"/>
      <c r="K45" s="196"/>
      <c r="L45" s="196"/>
      <c r="M45" s="197"/>
      <c r="N45" s="198"/>
      <c r="O45" s="196"/>
      <c r="P45" s="197"/>
      <c r="Q45" s="39"/>
      <c r="R45" s="39"/>
      <c r="S45" s="39"/>
      <c r="T45" s="39"/>
      <c r="U45" s="39"/>
      <c r="V45" s="39"/>
      <c r="W45" s="39"/>
      <c r="X45" s="39"/>
      <c r="Y45" s="39"/>
      <c r="Z45" s="39"/>
      <c r="AA45" s="39"/>
      <c r="AB45" s="39"/>
      <c r="AC45" s="39"/>
      <c r="AD45" s="39"/>
      <c r="AE45" s="39"/>
      <c r="AF45" s="39"/>
      <c r="AG45" s="39"/>
      <c r="AH45" s="39"/>
      <c r="AI45" s="39"/>
      <c r="AJ45" s="39"/>
      <c r="AK45" s="39"/>
      <c r="AL45" s="39"/>
      <c r="AM45" s="39"/>
    </row>
    <row r="46" spans="1:39" s="72" customFormat="1" ht="12.75" customHeight="1">
      <c r="A46" s="61"/>
      <c r="B46" s="37"/>
      <c r="C46" s="198"/>
      <c r="D46" s="196"/>
      <c r="E46" s="196"/>
      <c r="F46" s="197"/>
      <c r="G46" s="198"/>
      <c r="H46" s="196"/>
      <c r="I46" s="196"/>
      <c r="J46" s="196"/>
      <c r="K46" s="196"/>
      <c r="L46" s="196"/>
      <c r="M46" s="197"/>
      <c r="N46" s="198"/>
      <c r="O46" s="196"/>
      <c r="P46" s="197"/>
      <c r="Q46" s="39"/>
      <c r="R46" s="39"/>
      <c r="S46" s="39"/>
      <c r="T46" s="39"/>
      <c r="U46" s="39"/>
      <c r="V46" s="39"/>
      <c r="W46" s="39"/>
      <c r="X46" s="39"/>
      <c r="Y46" s="39"/>
      <c r="Z46" s="39"/>
      <c r="AA46" s="39"/>
      <c r="AB46" s="39"/>
      <c r="AC46" s="39"/>
      <c r="AD46" s="39"/>
      <c r="AE46" s="39"/>
      <c r="AF46" s="39"/>
      <c r="AG46" s="39"/>
      <c r="AH46" s="39"/>
      <c r="AI46" s="39"/>
      <c r="AJ46" s="39"/>
      <c r="AK46" s="39"/>
      <c r="AL46" s="39"/>
      <c r="AM46" s="39"/>
    </row>
  </sheetData>
  <mergeCells count="58">
    <mergeCell ref="C45:F45"/>
    <mergeCell ref="G45:M45"/>
    <mergeCell ref="N45:P45"/>
    <mergeCell ref="C46:F46"/>
    <mergeCell ref="G46:M46"/>
    <mergeCell ref="N46:P46"/>
    <mergeCell ref="C44:F44"/>
    <mergeCell ref="G44:M44"/>
    <mergeCell ref="N44:P44"/>
    <mergeCell ref="N29:P29"/>
    <mergeCell ref="N30:P30"/>
    <mergeCell ref="N31:P31"/>
    <mergeCell ref="N32:P32"/>
    <mergeCell ref="N33:P33"/>
    <mergeCell ref="N34:P34"/>
    <mergeCell ref="N35:P35"/>
    <mergeCell ref="N36:P36"/>
    <mergeCell ref="N37:P37"/>
    <mergeCell ref="N38:P38"/>
    <mergeCell ref="N39:P39"/>
    <mergeCell ref="N28:P28"/>
    <mergeCell ref="N17:P17"/>
    <mergeCell ref="N18:P18"/>
    <mergeCell ref="N19:P19"/>
    <mergeCell ref="N20:P20"/>
    <mergeCell ref="N21:P21"/>
    <mergeCell ref="N22:P22"/>
    <mergeCell ref="N23:P23"/>
    <mergeCell ref="N24:P24"/>
    <mergeCell ref="N25:P25"/>
    <mergeCell ref="N26:P26"/>
    <mergeCell ref="N27:P27"/>
    <mergeCell ref="N16:P16"/>
    <mergeCell ref="C5:D5"/>
    <mergeCell ref="N6:P6"/>
    <mergeCell ref="N7:P7"/>
    <mergeCell ref="N8:P8"/>
    <mergeCell ref="N9:P9"/>
    <mergeCell ref="N10:P10"/>
    <mergeCell ref="N11:P11"/>
    <mergeCell ref="N12:P12"/>
    <mergeCell ref="N13:P13"/>
    <mergeCell ref="N14:P14"/>
    <mergeCell ref="N15:P15"/>
    <mergeCell ref="A3:B3"/>
    <mergeCell ref="C3:D3"/>
    <mergeCell ref="E3:K3"/>
    <mergeCell ref="L3:M3"/>
    <mergeCell ref="A4:B4"/>
    <mergeCell ref="C4:D4"/>
    <mergeCell ref="E4:K4"/>
    <mergeCell ref="L4:M4"/>
    <mergeCell ref="A1:B1"/>
    <mergeCell ref="E1:F1"/>
    <mergeCell ref="G1:N1"/>
    <mergeCell ref="A2:B2"/>
    <mergeCell ref="E2:F2"/>
    <mergeCell ref="G2:N2"/>
  </mergeCells>
  <phoneticPr fontId="108"/>
  <conditionalFormatting sqref="A7:AC38">
    <cfRule type="expression" dxfId="2" priority="3" stopIfTrue="1">
      <formula>$G7="G"</formula>
    </cfRule>
  </conditionalFormatting>
  <conditionalFormatting sqref="C7:C38">
    <cfRule type="expression" dxfId="1" priority="2">
      <formula>AD7&gt;1</formula>
    </cfRule>
  </conditionalFormatting>
  <conditionalFormatting sqref="Z7:Z38">
    <cfRule type="expression" dxfId="0" priority="1">
      <formula>OR(AND(Z7="Nchar", NOT(OR(D7="CHAR VAR", D7="VAR CHAR", D7="CHAR", D7=""))), AND(Z7="DECIMAL", NOT(OR(D7="FIXED", D7="FIXED DEC", D7="DEC FIXED", D7=""))))</formula>
    </cfRule>
  </conditionalFormatting>
  <pageMargins left="0.78740157480314965" right="0.39370078740157483" top="0.78740157480314965" bottom="0.55118110236220474" header="0.51181102362204722" footer="0.27559055118110237"/>
  <pageSetup paperSize="9" scale="92" orientation="landscape" horizontalDpi="300" verticalDpi="300" r:id="rId1"/>
  <headerFooter alignWithMargins="0">
    <oddHeader>&amp;C&amp;"ＭＳ Ｐゴシック,太字"&amp;14テーブル定義書</oddHeader>
    <oddFooter>&amp;L&amp;10&amp;F&amp;C&amp;10－ &amp;P ／ &amp;N －</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9408499-C0B5-43E3-BD4D-8C32D2F5BA21}">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4</vt:i4>
      </vt:variant>
    </vt:vector>
  </HeadingPairs>
  <TitlesOfParts>
    <vt:vector size="13" baseType="lpstr">
      <vt:lpstr>更新履歴</vt:lpstr>
      <vt:lpstr>マージ</vt:lpstr>
      <vt:lpstr>マッピング表の確認</vt:lpstr>
      <vt:lpstr>修正依頼</vt:lpstr>
      <vt:lpstr>VKIRIMS</vt:lpstr>
      <vt:lpstr>ＥＲ図・ＳＱＬ</vt:lpstr>
      <vt:lpstr>←</vt:lpstr>
      <vt:lpstr>VKIRIMS(移行元)</vt:lpstr>
      <vt:lpstr>VKIRIMS(移行元)_Step1</vt:lpstr>
      <vt:lpstr>ＥＲ図・ＳＱＬ!Print_Area</vt:lpstr>
      <vt:lpstr>VKIRIMS!Print_Titles</vt:lpstr>
      <vt:lpstr>'VKIRIMS(移行元)'!Print_Titles</vt:lpstr>
      <vt:lpstr>'VKIRIMS(移行元)_Step1'!Print_Titles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大場 澄子</dc:creator>
  <cp:lastModifiedBy>渡部 義徳</cp:lastModifiedBy>
  <cp:lastPrinted>2026-01-23T05:56:23Z</cp:lastPrinted>
  <dcterms:created xsi:type="dcterms:W3CDTF">2015-06-05T18:19:34Z</dcterms:created>
  <dcterms:modified xsi:type="dcterms:W3CDTF">2026-01-23T06:25:44Z</dcterms:modified>
</cp:coreProperties>
</file>